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Sheet1!$A$210:$D$245</definedName>
  </definedNames>
  <calcPr fullCalcOnLoad="1"/>
</workbook>
</file>

<file path=xl/calcChain.xml><?xml version="1.0" encoding="utf-8"?>
<calcChain xmlns="http://schemas.openxmlformats.org/spreadsheetml/2006/main">
  <c r="F242" i="1" l="1"/>
</calcChain>
</file>

<file path=xl/sharedStrings.xml><?xml version="1.0" encoding="utf-8"?>
<sst xmlns="http://schemas.openxmlformats.org/spreadsheetml/2006/main" count="140" uniqueCount="34">
  <si>
    <t>Tabel</t>
  </si>
  <si>
    <t>Jumlah Pengunjung dan Pendapatan di Obyek Wisata</t>
  </si>
  <si>
    <t>Tirta Husada Paguyangan Dirinci Per Bulan Tahun 2021</t>
  </si>
  <si>
    <t>The Number of visitor and Revenue in Tirta Husada-Paguyangan</t>
  </si>
  <si>
    <t>in Brebes 2021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</si>
  <si>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</si>
  <si>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</si>
  <si>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</si>
  <si>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</si>
  <si>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</si>
  <si>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</si>
  <si>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</si>
  <si>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</si>
  <si>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</si>
  <si>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</si>
  <si>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</si>
  <si>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</si>
  <si>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</si>
  <si>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</si>
  <si>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</si>
  <si>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</si>
  <si>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</si>
  <si>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</si>
  <si>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</si>
  <si>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</si>
  <si>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</si>
  <si>
    <t>Cipanas Bantarkawung Dirinci Per Bulan Tahun 2021</t>
  </si>
  <si>
    <t>The Number of visitor and Revenue in Cipanas Bantarkawung</t>
  </si>
  <si>
    <t>Pantai Randusanga Indah Dirinci Per Bulan Tahun 2021</t>
  </si>
  <si>
    <t>The Number of visitor and Revenue in Randusanga Indah Beach</t>
  </si>
  <si>
    <t>Waduk malahayu Banjarharjo dirinci Per Bulan Tahun 2021</t>
  </si>
  <si>
    <t>The Number of visitor and Revenue in Malahayu Banjarharjo</t>
  </si>
  <si>
    <t>Kaligua Paguyangan Dirinci Per Bulan Tahun 2021</t>
  </si>
  <si>
    <t>The Number of visitor and Revenue in Kaligua-Paguyangan</t>
  </si>
</sst>
</file>

<file path=xl/styles.xml><?xml version="1.0" encoding="utf-8"?>
<styleSheet xmlns="http://schemas.openxmlformats.org/spreadsheetml/2006/main">
  <numFmts count="5">
    <numFmt numFmtId="177" formatCode="_(* #,##0.00_);_(* \(#,##0.00\);_(* &quot;-&quot;??_);_(@_)"/>
    <numFmt numFmtId="178" formatCode="_(* #,##0_);_(* \(#,##0\);_(* &quot;-&quot;_);_(@_)"/>
    <numFmt numFmtId="179" formatCode="_([$Rp-421]* #,##0_);_([$Rp-421]* \(#,##0\);_([$Rp-421]* &quot;-&quot;??_);_(@_)"/>
    <numFmt numFmtId="180" formatCode="_([$Rp-421]* #,##0.00_);_([$Rp-421]* \(#,##0.00\);_([$Rp-421]* &quot;-&quot;??_);_(@_)"/>
    <numFmt numFmtId="181" formatCode="_(* #,##0_);_(* \(#,##0\);_(* &quot;-&quot;??_);_(@_)"/>
  </numFmts>
  <fonts count="4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left"/>
    </xf>
    <xf numFmtId="178" fontId="1" fillId="0" borderId="1" xfId="19" applyFont="1" applyBorder="1" applyAlignment="1">
      <alignment horizontal="left"/>
    </xf>
    <xf numFmtId="179" fontId="1" fillId="0" borderId="1" xfId="0" applyNumberFormat="1" applyFont="1" applyBorder="1" applyAlignment="1">
      <alignment horizontal="left"/>
    </xf>
    <xf numFmtId="179" fontId="1" fillId="0" borderId="0" xfId="0" applyNumberFormat="1" applyFont="1"/>
    <xf numFmtId="0" fontId="1" fillId="0" borderId="1" xfId="0" applyFont="1" applyBorder="1" applyAlignment="1">
      <alignment horizontal="left"/>
    </xf>
    <xf numFmtId="181" fontId="1" fillId="0" borderId="1" xfId="18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178" fontId="1" fillId="0" borderId="1" xfId="0" applyNumberFormat="1" applyFont="1" applyBorder="1" applyAlignment="1">
      <alignment horizontal="left" vertical="top"/>
    </xf>
    <xf numFmtId="178" fontId="1" fillId="0" borderId="0" xfId="0" applyNumberFormat="1" applyFont="1"/>
    <xf numFmtId="178" fontId="1" fillId="0" borderId="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178" fontId="1" fillId="0" borderId="1" xfId="19" applyFont="1" applyBorder="1" applyAlignment="1">
      <alignment horizontal="left" indent="1"/>
    </xf>
    <xf numFmtId="179" fontId="1" fillId="0" borderId="1" xfId="16" applyNumberFormat="1" applyFont="1" applyBorder="1" applyAlignment="1">
      <alignment horizontal="left" indent="1"/>
    </xf>
    <xf numFmtId="0" fontId="1" fillId="0" borderId="0" xfId="0" applyFont="1"/>
    <xf numFmtId="179" fontId="1" fillId="0" borderId="1" xfId="0" applyNumberFormat="1" applyFont="1" applyBorder="1" applyAlignment="1">
      <alignment horizontal="left" indent="1"/>
    </xf>
    <xf numFmtId="16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78" fontId="1" fillId="0" borderId="1" xfId="0" applyNumberFormat="1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177" fontId="1" fillId="0" borderId="1" xfId="18" applyFont="1" applyBorder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b61fd2-8347-4a25-a50c-ffac40c0b20e}">
  <dimension ref="A1:H244"/>
  <sheetViews>
    <sheetView workbookViewId="0" topLeftCell="A210">
      <selection pane="topLeft" activeCell="B222" sqref="B222"/>
    </sheetView>
  </sheetViews>
  <sheetFormatPr defaultColWidth="9.184285714285714" defaultRowHeight="15" customHeight="1"/>
  <cols>
    <col min="1" max="1" width="18" style="20" customWidth="1"/>
    <col min="2" max="2" width="21.142857142857142" style="20" customWidth="1"/>
    <col min="3" max="3" width="22.571428571428573" style="20" customWidth="1"/>
    <col min="4" max="4" width="22" style="20" customWidth="1"/>
    <col min="5" max="5" width="9.142857142857142" style="20"/>
    <col min="6" max="6" width="22.428571428571427" style="20" customWidth="1"/>
    <col min="7" max="7" width="12.857142857142858" style="20" bestFit="1" customWidth="1"/>
    <col min="8" max="8" width="17" style="20" customWidth="1"/>
    <col min="9" max="16384" width="9.142857142857142" style="20"/>
  </cols>
  <sheetData>
    <row r="1" spans="1:4" ht="15">
      <c r="A1" s="2"/>
      <c r="B1" s="2"/>
      <c r="C1" s="2"/>
      <c r="D1" s="2"/>
    </row>
    <row r="2" spans="1:4" ht="15">
      <c r="A2" s="3" t="s">
        <v>0</v>
      </c>
      <c r="B2" s="3"/>
      <c r="C2" s="3"/>
      <c r="D2" s="3"/>
    </row>
    <row r="3" spans="1:4" ht="15">
      <c r="A3" s="4" t="s">
        <v>1</v>
      </c>
      <c r="B3" s="4"/>
      <c r="C3" s="4"/>
      <c r="D3" s="4"/>
    </row>
    <row r="4" spans="1:4" ht="15">
      <c r="A4" s="4" t="s">
        <v>2</v>
      </c>
      <c r="B4" s="4"/>
      <c r="C4" s="4"/>
      <c r="D4" s="4"/>
    </row>
    <row r="5" spans="1:4" ht="15">
      <c r="A5" s="4" t="s">
        <v>3</v>
      </c>
      <c r="B5" s="4"/>
      <c r="C5" s="4"/>
      <c r="D5" s="4"/>
    </row>
    <row r="6" spans="1:4" ht="15">
      <c r="A6" s="4" t="s">
        <v>4</v>
      </c>
      <c r="B6" s="4"/>
      <c r="C6" s="4"/>
      <c r="D6" s="4"/>
    </row>
    <row r="7" spans="1:4" ht="15">
      <c r="A7" s="2"/>
      <c r="B7" s="2"/>
      <c r="C7" s="2"/>
      <c r="D7" s="2"/>
    </row>
    <row r="8" spans="1:4" ht="15.75" customHeight="1">
      <c r="A8" s="5" t="s">
        <v>5</v>
      </c>
      <c r="B8" s="5" t="s">
        <v>6</v>
      </c>
      <c r="C8" s="5" t="s">
        <v>7</v>
      </c>
      <c r="D8" s="5" t="s">
        <v>7</v>
      </c>
    </row>
    <row r="9" spans="1:4" ht="15">
      <c r="A9" s="5" t="s">
        <v>8</v>
      </c>
      <c r="B9" s="5" t="s">
        <v>9</v>
      </c>
      <c r="C9" s="5" t="s">
        <v>10</v>
      </c>
      <c r="D9" s="5" t="s">
        <v>11</v>
      </c>
    </row>
    <row r="10" spans="1:4" s="3" customFormat="1" ht="15">
      <c r="A10" s="6"/>
      <c r="B10" s="6"/>
      <c r="C10" s="6" t="s">
        <v>12</v>
      </c>
      <c r="D10" s="6" t="s">
        <v>12</v>
      </c>
    </row>
    <row r="11" spans="1:4" s="3" customFormat="1" ht="15">
      <c r="A11" s="6">
        <v>1</v>
      </c>
      <c r="B11" s="6">
        <v>2</v>
      </c>
      <c r="C11" s="6">
        <v>3</v>
      </c>
      <c r="D11" s="6">
        <v>4</v>
      </c>
    </row>
    <row r="12" spans="1:6" ht="15">
      <c r="A12" s="7" t="s">
        <v>13</v>
      </c>
      <c r="B12" s="8">
        <v>0</v>
      </c>
      <c r="C12" s="9">
        <v>0</v>
      </c>
      <c r="D12" s="9">
        <v>0</v>
      </c>
      <c r="F12" s="10"/>
    </row>
    <row r="13" spans="1:6" ht="15">
      <c r="A13" s="11" t="s">
        <v>14</v>
      </c>
      <c r="B13" s="8">
        <v>0</v>
      </c>
      <c r="C13" s="9">
        <v>0</v>
      </c>
      <c r="D13" s="9">
        <v>0</v>
      </c>
      <c r="F13" s="10">
        <f>SUM(C12:C17)</f>
        <v>7975000</v>
      </c>
    </row>
    <row r="14" spans="1:6" ht="15">
      <c r="A14" s="11" t="s">
        <v>15</v>
      </c>
      <c r="B14" s="8">
        <v>0</v>
      </c>
      <c r="C14" s="9">
        <v>0</v>
      </c>
      <c r="D14" s="9">
        <v>0</v>
      </c>
      <c r="F14" s="10">
        <f>SUM(D12:D17)</f>
        <v>1025000</v>
      </c>
    </row>
    <row r="15" spans="1:6" ht="15">
      <c r="A15" s="11" t="s">
        <v>16</v>
      </c>
      <c r="B15" s="8"/>
      <c r="C15" s="9">
        <v>0</v>
      </c>
      <c r="D15" s="9">
        <v>0</v>
      </c>
      <c r="F15" s="10">
        <f>F14+F13</f>
        <v>9000000</v>
      </c>
    </row>
    <row r="16" spans="1:6" ht="15">
      <c r="A16" s="11" t="s">
        <v>17</v>
      </c>
      <c r="B16" s="8">
        <v>835</v>
      </c>
      <c r="C16" s="9">
        <v>4175000</v>
      </c>
      <c r="D16" s="9">
        <v>0</v>
      </c>
      <c r="F16" s="10"/>
    </row>
    <row r="17" spans="1:6" ht="15">
      <c r="A17" s="11" t="s">
        <v>18</v>
      </c>
      <c r="B17" s="8">
        <v>1035</v>
      </c>
      <c r="C17" s="9">
        <v>3800000</v>
      </c>
      <c r="D17" s="9">
        <v>1025000</v>
      </c>
      <c r="F17" s="10"/>
    </row>
    <row r="18" spans="1:6" ht="15">
      <c r="A18" s="11" t="s">
        <v>19</v>
      </c>
      <c r="B18" s="8">
        <v>0</v>
      </c>
      <c r="C18" s="9">
        <v>0</v>
      </c>
      <c r="D18" s="9">
        <v>0</v>
      </c>
      <c r="F18" s="10"/>
    </row>
    <row r="19" spans="1:6" ht="15">
      <c r="A19" s="11" t="s">
        <v>20</v>
      </c>
      <c r="B19" s="8"/>
      <c r="C19" s="9">
        <v>0</v>
      </c>
      <c r="D19" s="9">
        <v>0</v>
      </c>
      <c r="F19" s="10"/>
    </row>
    <row r="20" spans="1:6" ht="15">
      <c r="A20" s="11" t="s">
        <v>21</v>
      </c>
      <c r="B20" s="12"/>
      <c r="C20" s="9">
        <v>0</v>
      </c>
      <c r="D20" s="9">
        <v>0</v>
      </c>
      <c r="F20" s="10"/>
    </row>
    <row r="21" spans="1:6" ht="15">
      <c r="A21" s="11" t="s">
        <v>22</v>
      </c>
      <c r="B21" s="12">
        <v>895</v>
      </c>
      <c r="C21" s="9">
        <v>4725000</v>
      </c>
      <c r="D21" s="9">
        <v>760000</v>
      </c>
      <c r="F21" s="10"/>
    </row>
    <row r="22" spans="1:6" ht="15">
      <c r="A22" s="11" t="s">
        <v>23</v>
      </c>
      <c r="B22" s="12">
        <v>3520</v>
      </c>
      <c r="C22" s="9">
        <v>20755000</v>
      </c>
      <c r="D22" s="9">
        <v>1765000</v>
      </c>
      <c r="F22" s="10"/>
    </row>
    <row r="23" spans="1:6" ht="15">
      <c r="A23" s="11" t="s">
        <v>24</v>
      </c>
      <c r="B23" s="12">
        <v>3815</v>
      </c>
      <c r="C23" s="9">
        <v>21420000</v>
      </c>
      <c r="D23" s="9">
        <v>2265000</v>
      </c>
      <c r="F23" s="10"/>
    </row>
    <row r="24" spans="1:6" ht="26.25" customHeight="1">
      <c r="A24" s="13" t="s">
        <v>25</v>
      </c>
      <c r="B24" s="14">
        <f>SUM(B12:B23)</f>
        <v>10100</v>
      </c>
      <c r="C24" s="14">
        <f t="shared" si="0" ref="C24:D24">SUM(C12:C23)</f>
        <v>54875000</v>
      </c>
      <c r="D24" s="14">
        <f t="shared" si="0"/>
        <v>5815000</v>
      </c>
      <c r="F24" s="15"/>
    </row>
    <row r="25" spans="1:6" ht="17.25" customHeight="1">
      <c r="A25" s="13">
        <v>2020</v>
      </c>
      <c r="B25" s="14">
        <v>6915</v>
      </c>
      <c r="C25" s="14">
        <v>27155000</v>
      </c>
      <c r="D25" s="14">
        <v>9540000</v>
      </c>
      <c r="F25" s="15"/>
    </row>
    <row r="26" spans="1:6" ht="18.75" customHeight="1">
      <c r="A26" s="11">
        <v>2019</v>
      </c>
      <c r="B26" s="16">
        <v>46575</v>
      </c>
      <c r="C26" s="16">
        <v>189075000</v>
      </c>
      <c r="D26" s="16">
        <v>22090000</v>
      </c>
      <c r="F26" s="15"/>
    </row>
    <row r="27" spans="1:6" ht="18.75" customHeight="1">
      <c r="A27" s="11">
        <v>2018</v>
      </c>
      <c r="B27" s="16">
        <v>43443</v>
      </c>
      <c r="C27" s="16">
        <v>176313000</v>
      </c>
      <c r="D27" s="16">
        <v>23770000</v>
      </c>
      <c r="F27" s="15">
        <v>200083000</v>
      </c>
    </row>
    <row r="28" spans="1:6" ht="18" customHeight="1">
      <c r="A28" s="11">
        <v>2017</v>
      </c>
      <c r="B28" s="16">
        <v>43201</v>
      </c>
      <c r="C28" s="9">
        <v>158237000</v>
      </c>
      <c r="D28" s="9">
        <v>27353000</v>
      </c>
      <c r="F28" s="15"/>
    </row>
    <row r="29" spans="1:6" ht="16.5" customHeight="1">
      <c r="A29" s="11">
        <v>2016</v>
      </c>
      <c r="B29" s="16">
        <v>33157</v>
      </c>
      <c r="C29" s="9">
        <v>128135000</v>
      </c>
      <c r="D29" s="9">
        <v>11765000</v>
      </c>
      <c r="F29" s="15">
        <f t="shared" si="1" ref="F29:F34">C29+D29</f>
        <v>139900000</v>
      </c>
    </row>
    <row r="30" spans="1:6" ht="15">
      <c r="A30" s="11">
        <v>2015</v>
      </c>
      <c r="B30" s="8">
        <v>25671</v>
      </c>
      <c r="C30" s="9">
        <v>111197000</v>
      </c>
      <c r="D30" s="9">
        <v>39674000</v>
      </c>
      <c r="F30" s="15">
        <f t="shared" si="1"/>
        <v>150871000</v>
      </c>
    </row>
    <row r="31" spans="1:6" ht="15">
      <c r="A31" s="11">
        <v>2014</v>
      </c>
      <c r="B31" s="8">
        <v>37298</v>
      </c>
      <c r="C31" s="9">
        <v>104078000</v>
      </c>
      <c r="D31" s="9">
        <v>5122000</v>
      </c>
      <c r="F31" s="15">
        <f t="shared" si="1"/>
        <v>109200000</v>
      </c>
    </row>
    <row r="32" spans="1:6" ht="15">
      <c r="A32" s="11">
        <v>2013</v>
      </c>
      <c r="B32" s="8">
        <v>33782</v>
      </c>
      <c r="C32" s="9">
        <v>92983000</v>
      </c>
      <c r="D32" s="9">
        <v>5387000</v>
      </c>
      <c r="F32" s="15">
        <f t="shared" si="1"/>
        <v>98370000</v>
      </c>
    </row>
    <row r="33" spans="1:6" ht="15">
      <c r="A33" s="11">
        <v>2012</v>
      </c>
      <c r="B33" s="8">
        <v>28805</v>
      </c>
      <c r="C33" s="9">
        <v>79120000</v>
      </c>
      <c r="D33" s="9">
        <v>4941000</v>
      </c>
      <c r="F33" s="15">
        <f t="shared" si="1"/>
        <v>84061000</v>
      </c>
    </row>
    <row r="34" spans="1:6" ht="15">
      <c r="A34" s="11">
        <v>2011</v>
      </c>
      <c r="B34" s="8">
        <v>21269</v>
      </c>
      <c r="C34" s="9">
        <v>54903000</v>
      </c>
      <c r="D34" s="9">
        <v>23576000</v>
      </c>
      <c r="F34" s="15">
        <f t="shared" si="1"/>
        <v>78479000</v>
      </c>
    </row>
    <row r="35" spans="1:4" ht="15">
      <c r="A35" s="11"/>
      <c r="B35" s="8"/>
      <c r="C35" s="17"/>
      <c r="D35" s="11"/>
    </row>
    <row r="36" spans="1:4" ht="15">
      <c r="A36" s="2"/>
      <c r="B36" s="2"/>
      <c r="C36" s="2"/>
      <c r="D36" s="2"/>
    </row>
    <row r="37" spans="1:4" ht="15">
      <c r="A37" s="2"/>
      <c r="B37" s="2"/>
      <c r="C37" s="2"/>
      <c r="D37" s="2"/>
    </row>
    <row r="38" spans="1:4" ht="15">
      <c r="A38" s="2"/>
      <c r="B38" s="2"/>
      <c r="C38" s="2"/>
      <c r="D38" s="2"/>
    </row>
    <row r="39" spans="1:4" ht="15">
      <c r="A39" s="2"/>
      <c r="B39" s="2"/>
      <c r="C39" s="2"/>
      <c r="D39" s="2"/>
    </row>
    <row r="40" spans="1:4" ht="15">
      <c r="A40" s="2"/>
      <c r="B40" s="2"/>
      <c r="C40" s="2"/>
      <c r="D40" s="2"/>
    </row>
    <row r="41" spans="1:4" ht="15">
      <c r="A41" s="2"/>
      <c r="B41" s="2"/>
      <c r="C41" s="2"/>
      <c r="D41" s="2"/>
    </row>
    <row r="42" spans="1:4" ht="15">
      <c r="A42" s="2"/>
      <c r="B42" s="2"/>
      <c r="C42" s="2"/>
      <c r="D42" s="2"/>
    </row>
    <row r="43" spans="1:4" ht="15">
      <c r="A43" s="2"/>
      <c r="B43" s="2"/>
      <c r="C43" s="2"/>
      <c r="D43" s="2"/>
    </row>
    <row r="44" spans="1:4" ht="15">
      <c r="A44" s="2"/>
      <c r="B44" s="2"/>
      <c r="C44" s="2"/>
      <c r="D44" s="2"/>
    </row>
    <row r="45" spans="1:4" ht="15">
      <c r="A45" s="2"/>
      <c r="B45" s="2"/>
      <c r="C45" s="2"/>
      <c r="D45" s="2"/>
    </row>
    <row r="46" spans="1:4" ht="15">
      <c r="A46" s="2"/>
      <c r="B46" s="2"/>
      <c r="C46" s="2"/>
      <c r="D46" s="2"/>
    </row>
    <row r="47" spans="1:4" ht="15">
      <c r="A47" s="2"/>
      <c r="B47" s="2"/>
      <c r="C47" s="2"/>
      <c r="D47" s="2"/>
    </row>
    <row r="48" spans="1:4" ht="15">
      <c r="A48" s="2"/>
      <c r="B48" s="2"/>
      <c r="C48" s="2"/>
      <c r="D48" s="2"/>
    </row>
    <row r="49" spans="1:4" ht="15">
      <c r="A49" s="2"/>
      <c r="B49" s="2"/>
      <c r="C49" s="2"/>
      <c r="D49" s="2"/>
    </row>
    <row r="50" spans="1:4" ht="15">
      <c r="A50" s="2"/>
      <c r="B50" s="2"/>
      <c r="C50" s="2"/>
      <c r="D50" s="2"/>
    </row>
    <row r="51" spans="1:4" ht="15">
      <c r="A51" s="2"/>
      <c r="B51" s="2"/>
      <c r="C51" s="2"/>
      <c r="D51" s="2"/>
    </row>
    <row r="52" spans="1:4" ht="15">
      <c r="A52" s="2"/>
      <c r="B52" s="2"/>
      <c r="C52" s="2"/>
      <c r="D52" s="2"/>
    </row>
    <row r="53" spans="1:4" ht="15" customHeight="1">
      <c r="A53" s="2"/>
      <c r="B53" s="2"/>
      <c r="C53" s="2"/>
      <c r="D53" s="2"/>
    </row>
    <row r="54" spans="1:4" ht="15">
      <c r="A54" s="3" t="s">
        <v>0</v>
      </c>
      <c r="B54" s="3"/>
      <c r="C54" s="3"/>
      <c r="D54" s="3"/>
    </row>
    <row r="55" spans="1:4" ht="15">
      <c r="A55" s="4" t="s">
        <v>1</v>
      </c>
      <c r="B55" s="4"/>
      <c r="C55" s="4"/>
      <c r="D55" s="4"/>
    </row>
    <row r="56" spans="1:4" ht="15">
      <c r="A56" s="4" t="s">
        <v>26</v>
      </c>
      <c r="B56" s="4"/>
      <c r="C56" s="4"/>
      <c r="D56" s="4"/>
    </row>
    <row r="57" spans="1:4" ht="15">
      <c r="A57" s="4" t="s">
        <v>27</v>
      </c>
      <c r="B57" s="4"/>
      <c r="C57" s="4"/>
      <c r="D57" s="4"/>
    </row>
    <row r="58" spans="1:4" ht="15">
      <c r="A58" s="4" t="s">
        <v>4</v>
      </c>
      <c r="B58" s="4"/>
      <c r="C58" s="4"/>
      <c r="D58" s="4"/>
    </row>
    <row r="59" spans="1:4" ht="15">
      <c r="A59" s="2"/>
      <c r="B59" s="2"/>
      <c r="C59" s="2"/>
      <c r="D59" s="2"/>
    </row>
    <row r="60" spans="1:4" ht="15.75" customHeight="1">
      <c r="A60" s="5" t="s">
        <v>5</v>
      </c>
      <c r="B60" s="5" t="s">
        <v>6</v>
      </c>
      <c r="C60" s="5" t="s">
        <v>7</v>
      </c>
      <c r="D60" s="5" t="s">
        <v>7</v>
      </c>
    </row>
    <row r="61" spans="1:4" ht="15">
      <c r="A61" s="5" t="s">
        <v>8</v>
      </c>
      <c r="B61" s="5" t="s">
        <v>9</v>
      </c>
      <c r="C61" s="5" t="s">
        <v>10</v>
      </c>
      <c r="D61" s="5" t="s">
        <v>11</v>
      </c>
    </row>
    <row r="62" spans="1:4" s="3" customFormat="1" ht="15">
      <c r="A62" s="6"/>
      <c r="B62" s="6"/>
      <c r="C62" s="6" t="s">
        <v>12</v>
      </c>
      <c r="D62" s="6" t="s">
        <v>12</v>
      </c>
    </row>
    <row r="63" spans="1:4" s="3" customFormat="1" ht="15">
      <c r="A63" s="6">
        <v>1</v>
      </c>
      <c r="B63" s="6">
        <v>2</v>
      </c>
      <c r="C63" s="6">
        <v>3</v>
      </c>
      <c r="D63" s="6">
        <v>4</v>
      </c>
    </row>
    <row r="64" spans="1:6" ht="15">
      <c r="A64" s="7" t="s">
        <v>13</v>
      </c>
      <c r="B64" s="8">
        <v>0</v>
      </c>
      <c r="C64" s="9">
        <v>0</v>
      </c>
      <c r="D64" s="9">
        <v>0</v>
      </c>
      <c r="F64" s="10"/>
    </row>
    <row r="65" spans="1:6" ht="15">
      <c r="A65" s="11" t="s">
        <v>14</v>
      </c>
      <c r="B65" s="8">
        <v>0</v>
      </c>
      <c r="C65" s="9">
        <v>0</v>
      </c>
      <c r="D65" s="9">
        <v>0</v>
      </c>
      <c r="F65" s="10"/>
    </row>
    <row r="66" spans="1:6" ht="15">
      <c r="A66" s="11" t="s">
        <v>15</v>
      </c>
      <c r="B66" s="8">
        <v>0</v>
      </c>
      <c r="C66" s="9">
        <v>0</v>
      </c>
      <c r="D66" s="9">
        <v>0</v>
      </c>
      <c r="F66" s="10"/>
    </row>
    <row r="67" spans="1:6" ht="15">
      <c r="A67" s="11" t="s">
        <v>16</v>
      </c>
      <c r="B67" s="8"/>
      <c r="C67" s="9">
        <v>0</v>
      </c>
      <c r="D67" s="9">
        <v>0</v>
      </c>
      <c r="F67" s="10"/>
    </row>
    <row r="68" spans="1:6" ht="15">
      <c r="A68" s="11" t="s">
        <v>17</v>
      </c>
      <c r="B68" s="8">
        <v>1452</v>
      </c>
      <c r="C68" s="9">
        <v>6760000</v>
      </c>
      <c r="D68" s="9">
        <v>740000</v>
      </c>
      <c r="F68" s="10"/>
    </row>
    <row r="69" spans="1:6" ht="15">
      <c r="A69" s="11" t="s">
        <v>18</v>
      </c>
      <c r="B69" s="8">
        <v>1273</v>
      </c>
      <c r="C69" s="9">
        <v>5865000</v>
      </c>
      <c r="D69" s="9">
        <v>735000</v>
      </c>
      <c r="F69" s="10"/>
    </row>
    <row r="70" spans="1:6" ht="15">
      <c r="A70" s="11" t="s">
        <v>19</v>
      </c>
      <c r="B70" s="8"/>
      <c r="C70" s="9">
        <v>0</v>
      </c>
      <c r="D70" s="9">
        <v>0</v>
      </c>
      <c r="F70" s="10"/>
    </row>
    <row r="71" spans="1:6" ht="15">
      <c r="A71" s="11" t="s">
        <v>20</v>
      </c>
      <c r="B71" s="8"/>
      <c r="C71" s="9">
        <v>0</v>
      </c>
      <c r="D71" s="9">
        <v>0</v>
      </c>
      <c r="F71" s="10"/>
    </row>
    <row r="72" spans="1:6" ht="15">
      <c r="A72" s="11" t="s">
        <v>21</v>
      </c>
      <c r="B72" s="8"/>
      <c r="C72" s="9">
        <v>0</v>
      </c>
      <c r="D72" s="9">
        <v>0</v>
      </c>
      <c r="F72" s="10"/>
    </row>
    <row r="73" spans="1:6" ht="15">
      <c r="A73" s="11" t="s">
        <v>22</v>
      </c>
      <c r="B73" s="8">
        <v>675</v>
      </c>
      <c r="C73" s="9">
        <v>4060000</v>
      </c>
      <c r="D73" s="9">
        <v>370000</v>
      </c>
      <c r="F73" s="10"/>
    </row>
    <row r="74" spans="1:6" ht="15">
      <c r="A74" s="11" t="s">
        <v>23</v>
      </c>
      <c r="B74" s="8">
        <v>1520</v>
      </c>
      <c r="C74" s="9">
        <v>9940000</v>
      </c>
      <c r="D74" s="9">
        <v>1490000</v>
      </c>
      <c r="F74" s="10"/>
    </row>
    <row r="75" spans="1:6" ht="15">
      <c r="A75" s="11" t="s">
        <v>24</v>
      </c>
      <c r="B75" s="8">
        <v>1970</v>
      </c>
      <c r="C75" s="9">
        <v>11900000</v>
      </c>
      <c r="D75" s="9">
        <v>1450000</v>
      </c>
      <c r="F75" s="10"/>
    </row>
    <row r="76" spans="1:6" ht="19.5" customHeight="1">
      <c r="A76" s="11" t="s">
        <v>25</v>
      </c>
      <c r="B76" s="8">
        <f>SUM(B64:B75)</f>
        <v>6890</v>
      </c>
      <c r="C76" s="8">
        <f t="shared" si="2" ref="C76:D76">SUM(C64:C75)</f>
        <v>38525000</v>
      </c>
      <c r="D76" s="8">
        <f t="shared" si="2"/>
        <v>4785000</v>
      </c>
      <c r="F76" s="15"/>
    </row>
    <row r="77" spans="1:6" ht="19.5" customHeight="1">
      <c r="A77" s="11">
        <v>2020</v>
      </c>
      <c r="B77" s="8">
        <v>8010</v>
      </c>
      <c r="C77" s="8">
        <v>33260000</v>
      </c>
      <c r="D77" s="8">
        <v>6890000</v>
      </c>
      <c r="F77" s="15"/>
    </row>
    <row r="78" spans="1:6" ht="17.25" customHeight="1">
      <c r="A78" s="11">
        <v>2019</v>
      </c>
      <c r="B78" s="8">
        <v>33620</v>
      </c>
      <c r="C78" s="8">
        <v>138200000</v>
      </c>
      <c r="D78" s="8">
        <v>22850000</v>
      </c>
      <c r="F78" s="15"/>
    </row>
    <row r="79" spans="1:6" ht="17.25" customHeight="1">
      <c r="A79" s="11">
        <v>2018</v>
      </c>
      <c r="B79" s="8">
        <v>29780</v>
      </c>
      <c r="C79" s="8">
        <v>130990000</v>
      </c>
      <c r="D79" s="8">
        <v>25230000</v>
      </c>
      <c r="F79" s="15">
        <v>156220000</v>
      </c>
    </row>
    <row r="80" spans="1:6" ht="16.5" customHeight="1">
      <c r="A80" s="11">
        <v>2017</v>
      </c>
      <c r="B80" s="8">
        <v>25791</v>
      </c>
      <c r="C80" s="9">
        <v>108793000</v>
      </c>
      <c r="D80" s="9">
        <v>28707000</v>
      </c>
      <c r="F80" s="15"/>
    </row>
    <row r="81" spans="1:6" ht="17.25" customHeight="1">
      <c r="A81" s="11">
        <v>2016</v>
      </c>
      <c r="B81" s="8">
        <v>25754</v>
      </c>
      <c r="C81" s="9">
        <v>106170000</v>
      </c>
      <c r="D81" s="9">
        <v>16260000</v>
      </c>
      <c r="F81" s="15">
        <f t="shared" si="3" ref="F81:F86">C81+D81</f>
        <v>122430000</v>
      </c>
    </row>
    <row r="82" spans="1:6" ht="15">
      <c r="A82" s="11">
        <v>2015</v>
      </c>
      <c r="B82" s="8">
        <v>28227</v>
      </c>
      <c r="C82" s="9">
        <v>105273000</v>
      </c>
      <c r="D82" s="9">
        <v>15862000</v>
      </c>
      <c r="F82" s="15">
        <f t="shared" si="3"/>
        <v>121135000</v>
      </c>
    </row>
    <row r="83" spans="1:6" ht="15">
      <c r="A83" s="11">
        <v>2014</v>
      </c>
      <c r="B83" s="8">
        <v>31080</v>
      </c>
      <c r="C83" s="9">
        <v>88281000</v>
      </c>
      <c r="D83" s="9">
        <v>15844000</v>
      </c>
      <c r="F83" s="15">
        <f t="shared" si="3"/>
        <v>104125000</v>
      </c>
    </row>
    <row r="84" spans="1:6" ht="15">
      <c r="A84" s="11">
        <v>2013</v>
      </c>
      <c r="B84" s="8">
        <v>21932</v>
      </c>
      <c r="C84" s="9">
        <v>59436000</v>
      </c>
      <c r="D84" s="9">
        <v>30706000</v>
      </c>
      <c r="F84" s="15">
        <f t="shared" si="3"/>
        <v>90142000</v>
      </c>
    </row>
    <row r="85" spans="1:6" ht="15">
      <c r="A85" s="11">
        <v>2012</v>
      </c>
      <c r="B85" s="8">
        <v>26314</v>
      </c>
      <c r="C85" s="9">
        <v>73605000</v>
      </c>
      <c r="D85" s="9">
        <v>11473000</v>
      </c>
      <c r="F85" s="15">
        <f t="shared" si="3"/>
        <v>85078000</v>
      </c>
    </row>
    <row r="86" spans="1:6" ht="15">
      <c r="A86" s="11">
        <v>2011</v>
      </c>
      <c r="B86" s="8">
        <v>23934</v>
      </c>
      <c r="C86" s="9">
        <v>64062000</v>
      </c>
      <c r="D86" s="9">
        <v>28882000</v>
      </c>
      <c r="F86" s="15">
        <f t="shared" si="3"/>
        <v>92944000</v>
      </c>
    </row>
    <row r="87" spans="1:4" ht="15">
      <c r="A87" s="11"/>
      <c r="B87" s="8"/>
      <c r="C87" s="17"/>
      <c r="D87" s="11"/>
    </row>
    <row r="88" spans="1:4" ht="15">
      <c r="A88" s="2"/>
      <c r="B88" s="2"/>
      <c r="C88" s="2"/>
      <c r="D88" s="2"/>
    </row>
    <row r="89" spans="1:4" ht="15">
      <c r="A89" s="2"/>
      <c r="B89" s="2"/>
      <c r="C89" s="2"/>
      <c r="D89" s="2"/>
    </row>
    <row r="90" spans="1:4" ht="15">
      <c r="A90" s="2"/>
      <c r="B90" s="2"/>
      <c r="C90" s="2"/>
      <c r="D90" s="2"/>
    </row>
    <row r="91" spans="1:4" ht="15">
      <c r="A91" s="2"/>
      <c r="B91" s="2"/>
      <c r="C91" s="2"/>
      <c r="D91" s="2"/>
    </row>
    <row r="92" spans="1:4" ht="15">
      <c r="A92" s="2"/>
      <c r="B92" s="2"/>
      <c r="C92" s="2"/>
      <c r="D92" s="2"/>
    </row>
    <row r="93" spans="1:4" ht="15">
      <c r="A93" s="2"/>
      <c r="B93" s="2"/>
      <c r="C93" s="2"/>
      <c r="D93" s="2"/>
    </row>
    <row r="94" spans="1:4" ht="15">
      <c r="A94" s="2"/>
      <c r="B94" s="2"/>
      <c r="C94" s="2"/>
      <c r="D94" s="2"/>
    </row>
    <row r="95" spans="1:4" ht="15">
      <c r="A95" s="2"/>
      <c r="B95" s="2"/>
      <c r="C95" s="2"/>
      <c r="D95" s="2"/>
    </row>
    <row r="96" spans="1:4" ht="15">
      <c r="A96" s="2"/>
      <c r="B96" s="2"/>
      <c r="C96" s="2"/>
      <c r="D96" s="2"/>
    </row>
    <row r="97" spans="1:4" ht="15">
      <c r="A97" s="2"/>
      <c r="B97" s="2"/>
      <c r="C97" s="2"/>
      <c r="D97" s="2"/>
    </row>
    <row r="98" spans="1:4" ht="15">
      <c r="A98" s="2"/>
      <c r="B98" s="2"/>
      <c r="C98" s="2"/>
      <c r="D98" s="2"/>
    </row>
    <row r="99" spans="1:4" ht="15">
      <c r="A99" s="2"/>
      <c r="B99" s="2"/>
      <c r="C99" s="2"/>
      <c r="D99" s="2"/>
    </row>
    <row r="100" spans="1:4" ht="15">
      <c r="A100" s="2"/>
      <c r="B100" s="2"/>
      <c r="C100" s="2"/>
      <c r="D100" s="2"/>
    </row>
    <row r="101" spans="1:4" ht="15">
      <c r="A101" s="2"/>
      <c r="B101" s="2"/>
      <c r="C101" s="2"/>
      <c r="D101" s="2"/>
    </row>
    <row r="102" spans="1:4" ht="15">
      <c r="A102" s="2"/>
      <c r="B102" s="2"/>
      <c r="C102" s="2"/>
      <c r="D102" s="2"/>
    </row>
    <row r="103" spans="1:4" ht="15">
      <c r="A103" s="2"/>
      <c r="B103" s="2"/>
      <c r="C103" s="2"/>
      <c r="D103" s="2"/>
    </row>
    <row r="104" spans="1:4" ht="15">
      <c r="A104" s="2"/>
      <c r="B104" s="2"/>
      <c r="C104" s="2"/>
      <c r="D104" s="2"/>
    </row>
    <row r="105" spans="1:4" ht="15">
      <c r="A105" s="2"/>
      <c r="B105" s="2"/>
      <c r="C105" s="2"/>
      <c r="D105" s="2"/>
    </row>
    <row r="106" spans="1:4" ht="15">
      <c r="A106" s="3" t="s">
        <v>0</v>
      </c>
      <c r="B106" s="3"/>
      <c r="C106" s="3"/>
      <c r="D106" s="3"/>
    </row>
    <row r="107" spans="1:4" ht="15">
      <c r="A107" s="4" t="s">
        <v>1</v>
      </c>
      <c r="B107" s="4"/>
      <c r="C107" s="4"/>
      <c r="D107" s="4"/>
    </row>
    <row r="108" spans="1:4" ht="15">
      <c r="A108" s="4" t="s">
        <v>28</v>
      </c>
      <c r="B108" s="4"/>
      <c r="C108" s="4"/>
      <c r="D108" s="4"/>
    </row>
    <row r="109" spans="1:4" ht="15">
      <c r="A109" s="4" t="s">
        <v>29</v>
      </c>
      <c r="B109" s="4"/>
      <c r="C109" s="4"/>
      <c r="D109" s="4"/>
    </row>
    <row r="110" spans="1:4" ht="15">
      <c r="A110" s="4" t="s">
        <v>4</v>
      </c>
      <c r="B110" s="4"/>
      <c r="C110" s="4"/>
      <c r="D110" s="4"/>
    </row>
    <row r="111" spans="1:4" ht="15">
      <c r="A111" s="2"/>
      <c r="B111" s="2"/>
      <c r="C111" s="2"/>
      <c r="D111" s="2"/>
    </row>
    <row r="112" spans="1:4" ht="15.75" customHeight="1">
      <c r="A112" s="5" t="s">
        <v>5</v>
      </c>
      <c r="B112" s="5" t="s">
        <v>6</v>
      </c>
      <c r="C112" s="5" t="s">
        <v>7</v>
      </c>
      <c r="D112" s="5" t="s">
        <v>7</v>
      </c>
    </row>
    <row r="113" spans="1:4" ht="15">
      <c r="A113" s="5" t="s">
        <v>8</v>
      </c>
      <c r="B113" s="5" t="s">
        <v>9</v>
      </c>
      <c r="C113" s="5" t="s">
        <v>10</v>
      </c>
      <c r="D113" s="5" t="s">
        <v>11</v>
      </c>
    </row>
    <row r="114" spans="1:4" s="3" customFormat="1" ht="15">
      <c r="A114" s="6"/>
      <c r="B114" s="6"/>
      <c r="C114" s="6" t="s">
        <v>12</v>
      </c>
      <c r="D114" s="6" t="s">
        <v>12</v>
      </c>
    </row>
    <row r="115" spans="1:4" s="3" customFormat="1" ht="15">
      <c r="A115" s="6">
        <v>1</v>
      </c>
      <c r="B115" s="6">
        <v>2</v>
      </c>
      <c r="C115" s="6">
        <v>3</v>
      </c>
      <c r="D115" s="6">
        <v>4</v>
      </c>
    </row>
    <row r="116" spans="1:6" ht="15">
      <c r="A116" s="7" t="s">
        <v>13</v>
      </c>
      <c r="B116" s="18">
        <v>11930</v>
      </c>
      <c r="C116" s="19">
        <v>35790000</v>
      </c>
      <c r="D116" s="19">
        <v>3825000</v>
      </c>
      <c r="F116" s="10">
        <f>C116+D116</f>
        <v>39615000</v>
      </c>
    </row>
    <row r="117" spans="1:8" ht="15">
      <c r="A117" s="11" t="s">
        <v>14</v>
      </c>
      <c r="B117" s="18">
        <v>3990</v>
      </c>
      <c r="C117" s="19">
        <v>11970000</v>
      </c>
      <c r="D117" s="19">
        <v>2485000</v>
      </c>
      <c r="H117" s="20">
        <v>74139</v>
      </c>
    </row>
    <row r="118" spans="1:4" ht="15">
      <c r="A118" s="11" t="s">
        <v>15</v>
      </c>
      <c r="B118" s="18">
        <v>6375</v>
      </c>
      <c r="C118" s="19">
        <v>19125000</v>
      </c>
      <c r="D118" s="21">
        <v>3945000</v>
      </c>
    </row>
    <row r="119" spans="1:7" ht="15">
      <c r="A119" s="11" t="s">
        <v>16</v>
      </c>
      <c r="B119" s="18">
        <v>5475</v>
      </c>
      <c r="C119" s="19">
        <v>16425000</v>
      </c>
      <c r="D119" s="21">
        <v>2295000</v>
      </c>
      <c r="G119" s="20">
        <f>7495*3000</f>
        <v>22485000</v>
      </c>
    </row>
    <row r="120" spans="1:4" ht="15">
      <c r="A120" s="11" t="s">
        <v>17</v>
      </c>
      <c r="B120" s="18">
        <v>12015</v>
      </c>
      <c r="C120" s="19">
        <v>13355000</v>
      </c>
      <c r="D120" s="21">
        <v>51305000</v>
      </c>
    </row>
    <row r="121" spans="1:8" ht="15">
      <c r="A121" s="11" t="s">
        <v>18</v>
      </c>
      <c r="B121" s="18">
        <v>6565</v>
      </c>
      <c r="C121" s="19">
        <v>19695000</v>
      </c>
      <c r="D121" s="21">
        <v>4195000</v>
      </c>
      <c r="F121" s="20">
        <f>101172-82175</f>
        <v>18997</v>
      </c>
      <c r="H121" s="20">
        <f>15450000/3000</f>
        <v>5150</v>
      </c>
    </row>
    <row r="122" spans="1:6" ht="15">
      <c r="A122" s="11" t="s">
        <v>19</v>
      </c>
      <c r="B122" s="18">
        <v>50</v>
      </c>
      <c r="C122" s="19">
        <v>150000</v>
      </c>
      <c r="D122" s="21">
        <v>0</v>
      </c>
      <c r="F122" s="20">
        <f>F121+945</f>
        <v>19942</v>
      </c>
    </row>
    <row r="123" spans="1:4" ht="15">
      <c r="A123" s="11" t="s">
        <v>20</v>
      </c>
      <c r="B123" s="18">
        <v>0</v>
      </c>
      <c r="C123" s="19">
        <v>0</v>
      </c>
      <c r="D123" s="21">
        <v>0</v>
      </c>
    </row>
    <row r="124" spans="1:4" ht="15">
      <c r="A124" s="11" t="s">
        <v>21</v>
      </c>
      <c r="B124" s="18">
        <v>1420</v>
      </c>
      <c r="C124" s="19">
        <v>7940000</v>
      </c>
      <c r="D124" s="21">
        <f>594000+46020</f>
        <v>640020</v>
      </c>
    </row>
    <row r="125" spans="1:4" ht="15">
      <c r="A125" s="11" t="s">
        <v>22</v>
      </c>
      <c r="B125" s="18">
        <v>6232</v>
      </c>
      <c r="C125" s="19">
        <v>43624000</v>
      </c>
      <c r="D125" s="21">
        <v>6355000</v>
      </c>
    </row>
    <row r="126" spans="1:6" ht="15">
      <c r="A126" s="11" t="s">
        <v>23</v>
      </c>
      <c r="B126" s="18">
        <v>5684</v>
      </c>
      <c r="C126" s="19">
        <v>39788000</v>
      </c>
      <c r="D126" s="21">
        <v>6929000</v>
      </c>
      <c r="F126" s="20">
        <f>250000000/15000</f>
        <v>16666.666666666668</v>
      </c>
    </row>
    <row r="127" spans="1:7" ht="15">
      <c r="A127" s="11" t="s">
        <v>24</v>
      </c>
      <c r="B127" s="18">
        <v>5712</v>
      </c>
      <c r="C127" s="19">
        <v>18823000</v>
      </c>
      <c r="D127" s="21">
        <v>38565000</v>
      </c>
      <c r="F127" s="20">
        <f>250000000*65%</f>
        <v>162500000</v>
      </c>
      <c r="G127" s="20">
        <f>F127+250000000</f>
        <v>412500000</v>
      </c>
    </row>
    <row r="128" spans="1:7" ht="27" customHeight="1">
      <c r="A128" s="11" t="s">
        <v>25</v>
      </c>
      <c r="B128" s="16">
        <f>SUM(B116:B127)</f>
        <v>65448</v>
      </c>
      <c r="C128" s="16">
        <f>SUM(C116:C127)</f>
        <v>226685000</v>
      </c>
      <c r="D128" s="16">
        <f>SUM(D116:D127)</f>
        <v>120539020</v>
      </c>
      <c r="F128" s="15">
        <f>C128+D128</f>
        <v>347224020</v>
      </c>
      <c r="G128" s="20">
        <f>G127/15000</f>
        <v>27500</v>
      </c>
    </row>
    <row r="129" spans="1:6" ht="20.25" customHeight="1">
      <c r="A129" s="11">
        <v>2020</v>
      </c>
      <c r="B129" s="16">
        <v>68218</v>
      </c>
      <c r="C129" s="16">
        <v>198704000</v>
      </c>
      <c r="D129" s="16">
        <v>50776000</v>
      </c>
      <c r="F129" s="15"/>
    </row>
    <row r="130" spans="1:6" ht="17.25" customHeight="1">
      <c r="A130" s="11">
        <v>2019</v>
      </c>
      <c r="B130" s="16">
        <v>112757</v>
      </c>
      <c r="C130" s="16">
        <v>363287000</v>
      </c>
      <c r="D130" s="16">
        <v>169985000</v>
      </c>
      <c r="F130" s="15"/>
    </row>
    <row r="131" spans="1:6" ht="18.75" customHeight="1">
      <c r="A131" s="11">
        <v>2018</v>
      </c>
      <c r="B131" s="16">
        <v>101172</v>
      </c>
      <c r="C131" s="16">
        <v>246635000</v>
      </c>
      <c r="D131" s="16">
        <v>257460000</v>
      </c>
      <c r="F131" s="15"/>
    </row>
    <row r="132" spans="1:6" ht="17.25" customHeight="1">
      <c r="A132" s="11">
        <v>2017</v>
      </c>
      <c r="B132" s="16">
        <v>67530</v>
      </c>
      <c r="C132" s="9">
        <v>202590000</v>
      </c>
      <c r="D132" s="9">
        <v>399510000</v>
      </c>
      <c r="F132" s="15"/>
    </row>
    <row r="133" spans="1:6" ht="15.75" customHeight="1">
      <c r="A133" s="11">
        <v>2016</v>
      </c>
      <c r="B133" s="16">
        <v>60050</v>
      </c>
      <c r="C133" s="9">
        <v>182775000</v>
      </c>
      <c r="D133" s="9">
        <v>341705000</v>
      </c>
      <c r="F133" s="15">
        <f t="shared" si="4" ref="F133:F138">C133+D133</f>
        <v>524480000</v>
      </c>
    </row>
    <row r="134" spans="1:6" ht="15">
      <c r="A134" s="11">
        <v>2015</v>
      </c>
      <c r="B134" s="8">
        <v>62582</v>
      </c>
      <c r="C134" s="9">
        <v>180025000</v>
      </c>
      <c r="D134" s="9">
        <v>314740000</v>
      </c>
      <c r="F134" s="15">
        <f t="shared" si="4"/>
        <v>494765000</v>
      </c>
    </row>
    <row r="135" spans="1:6" ht="15">
      <c r="A135" s="11">
        <v>2014</v>
      </c>
      <c r="B135" s="8">
        <v>50795</v>
      </c>
      <c r="C135" s="9">
        <v>101590000</v>
      </c>
      <c r="D135" s="9">
        <v>199548000</v>
      </c>
      <c r="F135" s="15">
        <f t="shared" si="4"/>
        <v>301138000</v>
      </c>
    </row>
    <row r="136" spans="1:6" ht="15">
      <c r="A136" s="11">
        <v>2013</v>
      </c>
      <c r="B136" s="8">
        <v>46422</v>
      </c>
      <c r="C136" s="9">
        <v>92844000</v>
      </c>
      <c r="D136" s="9">
        <v>162917000</v>
      </c>
      <c r="F136" s="15">
        <f t="shared" si="4"/>
        <v>255761000</v>
      </c>
    </row>
    <row r="137" spans="1:6" ht="15">
      <c r="A137" s="11">
        <v>2012</v>
      </c>
      <c r="B137" s="8">
        <v>44799</v>
      </c>
      <c r="C137" s="9">
        <v>89608000</v>
      </c>
      <c r="D137" s="9">
        <v>116888000</v>
      </c>
      <c r="F137" s="15">
        <f t="shared" si="4"/>
        <v>206496000</v>
      </c>
    </row>
    <row r="138" spans="1:6" ht="15">
      <c r="A138" s="11">
        <v>2011</v>
      </c>
      <c r="B138" s="8">
        <v>41319</v>
      </c>
      <c r="C138" s="9">
        <v>82548000</v>
      </c>
      <c r="D138" s="9">
        <v>121291000</v>
      </c>
      <c r="F138" s="15">
        <f t="shared" si="4"/>
        <v>203839000</v>
      </c>
    </row>
    <row r="139" spans="1:4" ht="15">
      <c r="A139" s="11"/>
      <c r="B139" s="8"/>
      <c r="C139" s="17"/>
      <c r="D139" s="11"/>
    </row>
    <row r="140" spans="1:4" ht="15">
      <c r="A140" s="2"/>
      <c r="B140" s="2"/>
      <c r="C140" s="2"/>
      <c r="D140" s="2"/>
    </row>
    <row r="141" spans="1:4" ht="15">
      <c r="A141" s="2"/>
      <c r="B141" s="2"/>
      <c r="C141" s="2"/>
      <c r="D141" s="2"/>
    </row>
    <row r="142" spans="1:4" ht="15">
      <c r="A142" s="2"/>
      <c r="B142" s="2"/>
      <c r="C142" s="2"/>
      <c r="D142" s="2"/>
    </row>
    <row r="143" spans="1:4" ht="15">
      <c r="A143" s="2"/>
      <c r="B143" s="2"/>
      <c r="C143" s="2"/>
      <c r="D143" s="2"/>
    </row>
    <row r="144" spans="1:4" ht="15">
      <c r="A144" s="2"/>
      <c r="B144" s="2"/>
      <c r="C144" s="2"/>
      <c r="D144" s="2"/>
    </row>
    <row r="145" spans="1:4" ht="15">
      <c r="A145" s="2"/>
      <c r="B145" s="2"/>
      <c r="C145" s="2"/>
      <c r="D145" s="2"/>
    </row>
    <row r="146" spans="1:4" ht="15">
      <c r="A146" s="2"/>
      <c r="B146" s="2"/>
      <c r="C146" s="2"/>
      <c r="D146" s="2"/>
    </row>
    <row r="147" spans="1:4" ht="15">
      <c r="A147" s="2"/>
      <c r="B147" s="2"/>
      <c r="C147" s="2"/>
      <c r="D147" s="2"/>
    </row>
    <row r="148" spans="1:4" ht="15">
      <c r="A148" s="2"/>
      <c r="B148" s="2"/>
      <c r="C148" s="2"/>
      <c r="D148" s="2"/>
    </row>
    <row r="149" spans="1:4" ht="15">
      <c r="A149" s="2"/>
      <c r="B149" s="2"/>
      <c r="C149" s="2"/>
      <c r="D149" s="2"/>
    </row>
    <row r="150" spans="1:4" ht="15">
      <c r="A150" s="2"/>
      <c r="B150" s="2"/>
      <c r="C150" s="2"/>
      <c r="D150" s="2"/>
    </row>
    <row r="151" spans="1:4" ht="15">
      <c r="A151" s="2"/>
      <c r="B151" s="2"/>
      <c r="C151" s="2"/>
      <c r="D151" s="2"/>
    </row>
    <row r="152" spans="1:4" ht="15">
      <c r="A152" s="2"/>
      <c r="B152" s="2"/>
      <c r="C152" s="2"/>
      <c r="D152" s="2"/>
    </row>
    <row r="153" spans="1:4" ht="15">
      <c r="A153" s="2"/>
      <c r="B153" s="2"/>
      <c r="C153" s="2"/>
      <c r="D153" s="2"/>
    </row>
    <row r="154" spans="1:4" ht="15">
      <c r="A154" s="2"/>
      <c r="B154" s="2"/>
      <c r="C154" s="2"/>
      <c r="D154" s="2"/>
    </row>
    <row r="155" spans="1:4" ht="15">
      <c r="A155" s="2"/>
      <c r="B155" s="2"/>
      <c r="C155" s="2"/>
      <c r="D155" s="2"/>
    </row>
    <row r="156" spans="1:4" ht="15">
      <c r="A156" s="2"/>
      <c r="B156" s="2"/>
      <c r="C156" s="2"/>
      <c r="D156" s="2"/>
    </row>
    <row r="157" spans="1:4" ht="15">
      <c r="A157" s="2"/>
      <c r="B157" s="2"/>
      <c r="C157" s="2"/>
      <c r="D157" s="2"/>
    </row>
    <row r="158" spans="1:4" ht="15">
      <c r="A158" s="3" t="s">
        <v>0</v>
      </c>
      <c r="B158" s="3"/>
      <c r="C158" s="3"/>
      <c r="D158" s="3"/>
    </row>
    <row r="159" spans="1:4" ht="15">
      <c r="A159" s="4" t="s">
        <v>1</v>
      </c>
      <c r="B159" s="4"/>
      <c r="C159" s="4"/>
      <c r="D159" s="4"/>
    </row>
    <row r="160" spans="1:4" ht="15">
      <c r="A160" s="4" t="s">
        <v>30</v>
      </c>
      <c r="B160" s="4"/>
      <c r="C160" s="4"/>
      <c r="D160" s="4"/>
    </row>
    <row r="161" spans="1:4" ht="15">
      <c r="A161" s="4" t="s">
        <v>31</v>
      </c>
      <c r="B161" s="4"/>
      <c r="C161" s="4"/>
      <c r="D161" s="4"/>
    </row>
    <row r="162" spans="1:4" ht="15">
      <c r="A162" s="4" t="s">
        <v>4</v>
      </c>
      <c r="B162" s="4"/>
      <c r="C162" s="4"/>
      <c r="D162" s="4"/>
    </row>
    <row r="163" spans="1:4" ht="15">
      <c r="A163" s="2"/>
      <c r="B163" s="2"/>
      <c r="C163" s="2"/>
      <c r="D163" s="2"/>
    </row>
    <row r="164" spans="1:4" ht="15.75" customHeight="1">
      <c r="A164" s="5" t="s">
        <v>5</v>
      </c>
      <c r="B164" s="5" t="s">
        <v>6</v>
      </c>
      <c r="C164" s="5" t="s">
        <v>7</v>
      </c>
      <c r="D164" s="5" t="s">
        <v>7</v>
      </c>
    </row>
    <row r="165" spans="1:4" ht="15">
      <c r="A165" s="5" t="s">
        <v>8</v>
      </c>
      <c r="B165" s="5" t="s">
        <v>9</v>
      </c>
      <c r="C165" s="5" t="s">
        <v>10</v>
      </c>
      <c r="D165" s="5" t="s">
        <v>11</v>
      </c>
    </row>
    <row r="166" spans="1:4" s="3" customFormat="1" ht="15">
      <c r="A166" s="6"/>
      <c r="B166" s="6"/>
      <c r="C166" s="6" t="s">
        <v>12</v>
      </c>
      <c r="D166" s="6" t="s">
        <v>12</v>
      </c>
    </row>
    <row r="167" spans="1:4" s="3" customFormat="1" ht="15">
      <c r="A167" s="6">
        <v>1</v>
      </c>
      <c r="B167" s="6">
        <v>2</v>
      </c>
      <c r="C167" s="6">
        <v>3</v>
      </c>
      <c r="D167" s="6">
        <v>4</v>
      </c>
    </row>
    <row r="168" spans="1:6" ht="15">
      <c r="A168" s="22" t="s">
        <v>13</v>
      </c>
      <c r="B168" s="18"/>
      <c r="C168" s="19"/>
      <c r="D168" s="19">
        <v>153000000</v>
      </c>
      <c r="F168" s="10"/>
    </row>
    <row r="169" spans="1:6" ht="15">
      <c r="A169" s="23" t="s">
        <v>14</v>
      </c>
      <c r="B169" s="18"/>
      <c r="C169" s="19"/>
      <c r="D169" s="19"/>
      <c r="F169" s="10"/>
    </row>
    <row r="170" spans="1:6" ht="15">
      <c r="A170" s="23" t="s">
        <v>15</v>
      </c>
      <c r="B170" s="18"/>
      <c r="C170" s="19"/>
      <c r="D170" s="21"/>
      <c r="F170" s="10"/>
    </row>
    <row r="171" spans="1:6" ht="15">
      <c r="A171" s="23" t="s">
        <v>16</v>
      </c>
      <c r="B171" s="18"/>
      <c r="C171" s="19"/>
      <c r="D171" s="21"/>
      <c r="F171" s="10"/>
    </row>
    <row r="172" spans="1:6" ht="15">
      <c r="A172" s="23" t="s">
        <v>17</v>
      </c>
      <c r="B172" s="18"/>
      <c r="C172" s="19"/>
      <c r="D172" s="21"/>
      <c r="F172" s="10"/>
    </row>
    <row r="173" spans="1:6" ht="15">
      <c r="A173" s="23" t="s">
        <v>18</v>
      </c>
      <c r="B173" s="18"/>
      <c r="C173" s="19"/>
      <c r="D173" s="21"/>
      <c r="F173" s="10"/>
    </row>
    <row r="174" spans="1:6" ht="15">
      <c r="A174" s="23" t="s">
        <v>19</v>
      </c>
      <c r="B174" s="18"/>
      <c r="C174" s="19"/>
      <c r="D174" s="21">
        <v>23000000</v>
      </c>
      <c r="F174" s="10"/>
    </row>
    <row r="175" spans="1:6" ht="15">
      <c r="A175" s="23" t="s">
        <v>20</v>
      </c>
      <c r="B175" s="18"/>
      <c r="C175" s="19"/>
      <c r="D175" s="21"/>
      <c r="F175" s="10">
        <f>D175+C175</f>
        <v>0</v>
      </c>
    </row>
    <row r="176" spans="1:6" ht="15">
      <c r="A176" s="23" t="s">
        <v>21</v>
      </c>
      <c r="B176" s="18"/>
      <c r="C176" s="19"/>
      <c r="D176" s="21"/>
      <c r="F176" s="10"/>
    </row>
    <row r="177" spans="1:6" ht="15">
      <c r="A177" s="23" t="s">
        <v>22</v>
      </c>
      <c r="B177" s="18"/>
      <c r="C177" s="19"/>
      <c r="D177" s="21"/>
      <c r="F177" s="10"/>
    </row>
    <row r="178" spans="1:6" ht="15">
      <c r="A178" s="23" t="s">
        <v>23</v>
      </c>
      <c r="B178" s="18"/>
      <c r="C178" s="19"/>
      <c r="D178" s="21"/>
      <c r="F178" s="10">
        <f>C178+D178</f>
        <v>0</v>
      </c>
    </row>
    <row r="179" spans="1:6" ht="15">
      <c r="A179" s="23" t="s">
        <v>24</v>
      </c>
      <c r="B179" s="18"/>
      <c r="C179" s="19"/>
      <c r="D179" s="21">
        <v>90000000</v>
      </c>
      <c r="F179" s="10"/>
    </row>
    <row r="180" spans="1:8" ht="15" customHeight="1">
      <c r="A180" s="23" t="s">
        <v>25</v>
      </c>
      <c r="B180" s="24">
        <v>53658</v>
      </c>
      <c r="C180" s="24">
        <f t="shared" si="5" ref="C180:D180">SUM(C168:C179)</f>
        <v>0</v>
      </c>
      <c r="D180" s="24">
        <f t="shared" si="5"/>
        <v>266000000</v>
      </c>
      <c r="F180" s="15">
        <f>C180+D180</f>
        <v>266000000</v>
      </c>
      <c r="G180" s="20">
        <v>88379</v>
      </c>
      <c r="H180" s="15">
        <f>G180-B180</f>
        <v>34721</v>
      </c>
    </row>
    <row r="181" spans="1:8" ht="17.25" customHeight="1">
      <c r="A181" s="23">
        <v>2020</v>
      </c>
      <c r="B181" s="24">
        <f>14644+272960</f>
        <v>287604</v>
      </c>
      <c r="C181" s="24">
        <v>58252000</v>
      </c>
      <c r="D181" s="24">
        <v>400000000</v>
      </c>
      <c r="F181" s="15"/>
      <c r="H181" s="15"/>
    </row>
    <row r="182" spans="1:8" ht="19.5" customHeight="1">
      <c r="A182" s="23">
        <v>2019</v>
      </c>
      <c r="B182" s="24">
        <v>66504</v>
      </c>
      <c r="C182" s="24">
        <v>218190000</v>
      </c>
      <c r="D182" s="24">
        <v>206000000</v>
      </c>
      <c r="F182" s="15"/>
      <c r="H182" s="15"/>
    </row>
    <row r="183" spans="1:8" ht="17.25" customHeight="1">
      <c r="A183" s="23">
        <v>2018</v>
      </c>
      <c r="B183" s="24">
        <v>88379</v>
      </c>
      <c r="C183" s="24">
        <v>154223000</v>
      </c>
      <c r="D183" s="24">
        <v>233000000</v>
      </c>
      <c r="F183" s="15"/>
      <c r="H183" s="15"/>
    </row>
    <row r="184" spans="1:6" ht="18.75" customHeight="1">
      <c r="A184" s="23">
        <v>2017</v>
      </c>
      <c r="B184" s="24">
        <v>32353</v>
      </c>
      <c r="C184" s="21">
        <v>97061000</v>
      </c>
      <c r="D184" s="21">
        <v>180940000</v>
      </c>
      <c r="F184" s="15"/>
    </row>
    <row r="185" spans="1:6" ht="18" customHeight="1">
      <c r="A185" s="23">
        <v>2016</v>
      </c>
      <c r="B185" s="24">
        <v>37371</v>
      </c>
      <c r="C185" s="21">
        <v>112113000</v>
      </c>
      <c r="D185" s="21">
        <v>147877000</v>
      </c>
      <c r="F185" s="15">
        <f t="shared" si="6" ref="F185:F190">C185+D185</f>
        <v>259990000</v>
      </c>
    </row>
    <row r="186" spans="1:6" ht="15">
      <c r="A186" s="23">
        <v>2015</v>
      </c>
      <c r="B186" s="18">
        <v>46824</v>
      </c>
      <c r="C186" s="21">
        <v>128010000</v>
      </c>
      <c r="D186" s="21">
        <v>75285000</v>
      </c>
      <c r="F186" s="15">
        <f t="shared" si="6"/>
        <v>203295000</v>
      </c>
    </row>
    <row r="187" spans="1:6" ht="15">
      <c r="A187" s="23">
        <v>2014</v>
      </c>
      <c r="B187" s="18">
        <f>C187/2000</f>
        <v>37458</v>
      </c>
      <c r="C187" s="21">
        <v>74916000</v>
      </c>
      <c r="D187" s="21">
        <v>45127000</v>
      </c>
      <c r="F187" s="15">
        <f t="shared" si="6"/>
        <v>120043000</v>
      </c>
    </row>
    <row r="188" spans="1:6" ht="15">
      <c r="A188" s="23">
        <v>2013</v>
      </c>
      <c r="B188" s="18">
        <v>50225</v>
      </c>
      <c r="C188" s="21">
        <v>100450000</v>
      </c>
      <c r="D188" s="21">
        <v>5725000</v>
      </c>
      <c r="F188" s="15">
        <f t="shared" si="6"/>
        <v>106175000</v>
      </c>
    </row>
    <row r="189" spans="1:6" ht="15">
      <c r="A189" s="23">
        <v>2012</v>
      </c>
      <c r="B189" s="18">
        <v>42422</v>
      </c>
      <c r="C189" s="21">
        <v>59344500</v>
      </c>
      <c r="D189" s="21">
        <v>26500000</v>
      </c>
      <c r="F189" s="15">
        <f t="shared" si="6"/>
        <v>85844500</v>
      </c>
    </row>
    <row r="190" spans="1:6" ht="15">
      <c r="A190" s="23">
        <v>2011</v>
      </c>
      <c r="B190" s="18">
        <v>29956</v>
      </c>
      <c r="C190" s="21">
        <v>52772500</v>
      </c>
      <c r="D190" s="21">
        <v>24331000</v>
      </c>
      <c r="F190" s="15">
        <f t="shared" si="6"/>
        <v>77103500</v>
      </c>
    </row>
    <row r="191" spans="1:4" ht="15">
      <c r="A191" s="23"/>
      <c r="B191" s="23"/>
      <c r="C191" s="23"/>
      <c r="D191" s="23"/>
    </row>
    <row r="192" spans="1:4" ht="15">
      <c r="A192" s="25"/>
      <c r="B192" s="25"/>
      <c r="C192" s="25"/>
      <c r="D192" s="25"/>
    </row>
    <row r="193" spans="1:4" ht="15">
      <c r="A193" s="2"/>
      <c r="B193" s="2"/>
      <c r="C193" s="2"/>
      <c r="D193" s="2"/>
    </row>
    <row r="194" spans="1:4" ht="15">
      <c r="A194" s="2"/>
      <c r="B194" s="2"/>
      <c r="C194" s="2"/>
      <c r="D194" s="2"/>
    </row>
    <row r="195" spans="1:4" ht="15">
      <c r="A195" s="2"/>
      <c r="B195" s="2"/>
      <c r="C195" s="2"/>
      <c r="D195" s="2"/>
    </row>
    <row r="196" spans="1:4" ht="15">
      <c r="A196" s="2"/>
      <c r="B196" s="2"/>
      <c r="C196" s="2"/>
      <c r="D196" s="2"/>
    </row>
    <row r="197" spans="1:4" ht="15">
      <c r="A197" s="2"/>
      <c r="B197" s="2"/>
      <c r="C197" s="2"/>
      <c r="D197" s="2"/>
    </row>
    <row r="198" spans="1:4" ht="15">
      <c r="A198" s="2"/>
      <c r="B198" s="2"/>
      <c r="C198" s="2"/>
      <c r="D198" s="2"/>
    </row>
    <row r="199" spans="1:4" ht="15">
      <c r="A199" s="2"/>
      <c r="B199" s="2"/>
      <c r="C199" s="2"/>
      <c r="D199" s="2"/>
    </row>
    <row r="200" spans="1:4" ht="15">
      <c r="A200" s="2"/>
      <c r="B200" s="2"/>
      <c r="C200" s="2"/>
      <c r="D200" s="2"/>
    </row>
    <row r="201" spans="1:4" ht="15">
      <c r="A201" s="2"/>
      <c r="B201" s="2"/>
      <c r="C201" s="2"/>
      <c r="D201" s="2"/>
    </row>
    <row r="202" spans="1:4" ht="15">
      <c r="A202" s="2"/>
      <c r="B202" s="2"/>
      <c r="C202" s="2"/>
      <c r="D202" s="2"/>
    </row>
    <row r="203" spans="1:4" ht="15">
      <c r="A203" s="2"/>
      <c r="B203" s="2"/>
      <c r="C203" s="2"/>
      <c r="D203" s="2"/>
    </row>
    <row r="204" spans="1:4" ht="15">
      <c r="A204" s="2"/>
      <c r="B204" s="2"/>
      <c r="C204" s="2"/>
      <c r="D204" s="2"/>
    </row>
    <row r="205" spans="1:4" ht="15">
      <c r="A205" s="2"/>
      <c r="B205" s="2"/>
      <c r="C205" s="2"/>
      <c r="D205" s="2"/>
    </row>
    <row r="206" spans="1:4" ht="15">
      <c r="A206" s="2"/>
      <c r="B206" s="2"/>
      <c r="C206" s="2"/>
      <c r="D206" s="2"/>
    </row>
    <row r="207" spans="1:4" ht="15">
      <c r="A207" s="2"/>
      <c r="B207" s="2"/>
      <c r="C207" s="2"/>
      <c r="D207" s="2"/>
    </row>
    <row r="208" spans="1:4" ht="15">
      <c r="A208" s="2"/>
      <c r="B208" s="2"/>
      <c r="C208" s="2"/>
      <c r="D208" s="2"/>
    </row>
    <row r="209" spans="1:4" ht="15">
      <c r="A209" s="2"/>
      <c r="B209" s="2"/>
      <c r="C209" s="2"/>
      <c r="D209" s="2"/>
    </row>
    <row r="210" spans="1:4" ht="15">
      <c r="A210" s="3" t="s">
        <v>0</v>
      </c>
      <c r="B210" s="3"/>
      <c r="C210" s="3"/>
      <c r="D210" s="3"/>
    </row>
    <row r="211" spans="1:4" ht="15">
      <c r="A211" s="4" t="s">
        <v>1</v>
      </c>
      <c r="B211" s="4"/>
      <c r="C211" s="4"/>
      <c r="D211" s="4"/>
    </row>
    <row r="212" spans="1:4" ht="15">
      <c r="A212" s="4" t="s">
        <v>32</v>
      </c>
      <c r="B212" s="4"/>
      <c r="C212" s="4"/>
      <c r="D212" s="4"/>
    </row>
    <row r="213" spans="1:4" ht="15">
      <c r="A213" s="4" t="s">
        <v>33</v>
      </c>
      <c r="B213" s="4"/>
      <c r="C213" s="4"/>
      <c r="D213" s="4"/>
    </row>
    <row r="214" spans="1:4" ht="15">
      <c r="A214" s="4" t="s">
        <v>4</v>
      </c>
      <c r="B214" s="4"/>
      <c r="C214" s="4"/>
      <c r="D214" s="4"/>
    </row>
    <row r="215" spans="1:4" ht="15">
      <c r="A215" s="2"/>
      <c r="B215" s="2"/>
      <c r="C215" s="2"/>
      <c r="D215" s="2"/>
    </row>
    <row r="216" spans="1:4" ht="15.75" customHeight="1">
      <c r="A216" s="5" t="s">
        <v>5</v>
      </c>
      <c r="B216" s="5" t="s">
        <v>6</v>
      </c>
      <c r="C216" s="5" t="s">
        <v>7</v>
      </c>
      <c r="D216" s="5" t="s">
        <v>7</v>
      </c>
    </row>
    <row r="217" spans="1:4" ht="15">
      <c r="A217" s="5" t="s">
        <v>8</v>
      </c>
      <c r="B217" s="5" t="s">
        <v>9</v>
      </c>
      <c r="C217" s="5" t="s">
        <v>10</v>
      </c>
      <c r="D217" s="5" t="s">
        <v>11</v>
      </c>
    </row>
    <row r="218" spans="1:4" s="3" customFormat="1" ht="15">
      <c r="A218" s="6"/>
      <c r="B218" s="6"/>
      <c r="C218" s="6" t="s">
        <v>12</v>
      </c>
      <c r="D218" s="6" t="s">
        <v>12</v>
      </c>
    </row>
    <row r="219" spans="1:4" s="3" customFormat="1" ht="15">
      <c r="A219" s="6">
        <v>1</v>
      </c>
      <c r="B219" s="6">
        <v>2</v>
      </c>
      <c r="C219" s="6">
        <v>3</v>
      </c>
      <c r="D219" s="6">
        <v>4</v>
      </c>
    </row>
    <row r="220" spans="1:4" ht="15">
      <c r="A220" s="7" t="s">
        <v>13</v>
      </c>
      <c r="B220" s="18">
        <v>1608</v>
      </c>
      <c r="C220" s="19">
        <v>1527600</v>
      </c>
      <c r="D220" s="26">
        <v>0</v>
      </c>
    </row>
    <row r="221" spans="1:4" ht="15">
      <c r="A221" s="11" t="s">
        <v>14</v>
      </c>
      <c r="B221" s="18">
        <v>9575</v>
      </c>
      <c r="C221" s="19">
        <v>9096250</v>
      </c>
      <c r="D221" s="26">
        <v>0</v>
      </c>
    </row>
    <row r="222" spans="1:4" ht="15">
      <c r="A222" s="11" t="s">
        <v>15</v>
      </c>
      <c r="B222" s="18">
        <v>2814</v>
      </c>
      <c r="C222" s="19">
        <v>2673300</v>
      </c>
      <c r="D222" s="26">
        <v>0</v>
      </c>
    </row>
    <row r="223" spans="1:4" ht="15">
      <c r="A223" s="11" t="s">
        <v>16</v>
      </c>
      <c r="B223" s="18">
        <v>4792</v>
      </c>
      <c r="C223" s="19">
        <v>4552400</v>
      </c>
      <c r="D223" s="26">
        <v>0</v>
      </c>
    </row>
    <row r="224" spans="1:4" ht="15">
      <c r="A224" s="11" t="s">
        <v>17</v>
      </c>
      <c r="B224" s="18">
        <v>3221</v>
      </c>
      <c r="C224" s="19">
        <v>3059950</v>
      </c>
      <c r="D224" s="26">
        <v>0</v>
      </c>
    </row>
    <row r="225" spans="1:4" ht="15">
      <c r="A225" s="11" t="s">
        <v>18</v>
      </c>
      <c r="B225" s="18">
        <v>22032</v>
      </c>
      <c r="C225" s="19">
        <v>20930400</v>
      </c>
      <c r="D225" s="26">
        <v>0</v>
      </c>
    </row>
    <row r="226" spans="1:4" ht="15">
      <c r="A226" s="11" t="s">
        <v>19</v>
      </c>
      <c r="B226" s="18">
        <v>7845</v>
      </c>
      <c r="C226" s="19">
        <v>7452750</v>
      </c>
      <c r="D226" s="26">
        <v>0</v>
      </c>
    </row>
    <row r="227" spans="1:4" ht="15">
      <c r="A227" s="11" t="s">
        <v>20</v>
      </c>
      <c r="B227" s="18"/>
      <c r="C227" s="19"/>
      <c r="D227" s="26">
        <v>0</v>
      </c>
    </row>
    <row r="228" spans="1:4" ht="15">
      <c r="A228" s="11" t="s">
        <v>21</v>
      </c>
      <c r="B228" s="18"/>
      <c r="C228" s="19"/>
      <c r="D228" s="26">
        <v>0</v>
      </c>
    </row>
    <row r="229" spans="1:4" ht="15">
      <c r="A229" s="11" t="s">
        <v>22</v>
      </c>
      <c r="B229" s="18">
        <v>5970</v>
      </c>
      <c r="C229" s="19">
        <v>5671500</v>
      </c>
      <c r="D229" s="26">
        <v>0</v>
      </c>
    </row>
    <row r="230" spans="1:4" ht="15">
      <c r="A230" s="11" t="s">
        <v>23</v>
      </c>
      <c r="B230" s="18">
        <v>9854</v>
      </c>
      <c r="C230" s="19">
        <v>9361300</v>
      </c>
      <c r="D230" s="26">
        <v>0</v>
      </c>
    </row>
    <row r="231" spans="1:4" ht="15">
      <c r="A231" s="11" t="s">
        <v>24</v>
      </c>
      <c r="B231" s="18">
        <v>12837</v>
      </c>
      <c r="C231" s="19">
        <v>12195150</v>
      </c>
      <c r="D231" s="26">
        <v>0</v>
      </c>
    </row>
    <row r="232" spans="1:6" ht="27.75" customHeight="1">
      <c r="A232" s="11" t="s">
        <v>25</v>
      </c>
      <c r="B232" s="24">
        <f>SUM(B220:B231)</f>
        <v>80548</v>
      </c>
      <c r="C232" s="24">
        <f>SUM(C220:C231)</f>
        <v>76520600</v>
      </c>
      <c r="D232" s="24"/>
      <c r="F232" s="15">
        <f>C232</f>
        <v>76520600</v>
      </c>
    </row>
    <row r="233" spans="1:6" ht="27.75" customHeight="1">
      <c r="A233" s="11">
        <v>2020</v>
      </c>
      <c r="B233" s="24">
        <v>69805</v>
      </c>
      <c r="C233" s="24">
        <v>68110250</v>
      </c>
      <c r="D233" s="24"/>
      <c r="F233" s="15"/>
    </row>
    <row r="234" spans="1:6" ht="19.5" customHeight="1">
      <c r="A234" s="11">
        <v>2019</v>
      </c>
      <c r="B234" s="24">
        <v>119744</v>
      </c>
      <c r="C234" s="24">
        <v>113756350</v>
      </c>
      <c r="D234" s="16"/>
      <c r="F234" s="15"/>
    </row>
    <row r="235" spans="1:6" ht="17.25" customHeight="1">
      <c r="A235" s="11">
        <v>2018</v>
      </c>
      <c r="B235" s="24">
        <v>117575</v>
      </c>
      <c r="C235" s="24">
        <v>111696250</v>
      </c>
      <c r="D235" s="16"/>
      <c r="F235" s="15"/>
    </row>
    <row r="236" spans="1:6" ht="17.25" customHeight="1">
      <c r="A236" s="11">
        <v>2017</v>
      </c>
      <c r="B236" s="16">
        <v>115199</v>
      </c>
      <c r="C236" s="9">
        <v>109439050</v>
      </c>
      <c r="D236" s="16"/>
      <c r="F236" s="15"/>
    </row>
    <row r="237" spans="1:6" ht="17.25" customHeight="1">
      <c r="A237" s="11">
        <v>2016</v>
      </c>
      <c r="B237" s="16">
        <v>147228</v>
      </c>
      <c r="C237" s="9">
        <v>139866600</v>
      </c>
      <c r="D237" s="16"/>
      <c r="F237" s="15">
        <f t="shared" si="7" ref="F237:F242">C237</f>
        <v>139866600</v>
      </c>
    </row>
    <row r="238" spans="1:6" ht="15">
      <c r="A238" s="11">
        <v>2015</v>
      </c>
      <c r="B238" s="8">
        <v>138983</v>
      </c>
      <c r="C238" s="9">
        <v>125176930</v>
      </c>
      <c r="D238" s="11"/>
      <c r="F238" s="15">
        <f t="shared" si="7"/>
        <v>125176930</v>
      </c>
    </row>
    <row r="239" spans="1:6" ht="15">
      <c r="A239" s="11">
        <v>2014</v>
      </c>
      <c r="B239" s="8">
        <v>87233</v>
      </c>
      <c r="C239" s="9">
        <v>64552420</v>
      </c>
      <c r="D239" s="11"/>
      <c r="F239" s="15">
        <f t="shared" si="7"/>
        <v>64552420</v>
      </c>
    </row>
    <row r="240" spans="1:6" ht="15">
      <c r="A240" s="11">
        <v>2013</v>
      </c>
      <c r="B240" s="8">
        <v>79374</v>
      </c>
      <c r="C240" s="9">
        <v>55856480</v>
      </c>
      <c r="D240" s="11"/>
      <c r="F240" s="15">
        <f t="shared" si="7"/>
        <v>55856480</v>
      </c>
    </row>
    <row r="241" spans="1:6" ht="15">
      <c r="A241" s="11">
        <v>2012</v>
      </c>
      <c r="B241" s="8">
        <v>79579</v>
      </c>
      <c r="C241" s="9">
        <v>48665130</v>
      </c>
      <c r="D241" s="11"/>
      <c r="F241" s="15">
        <f t="shared" si="7"/>
        <v>48665130</v>
      </c>
    </row>
    <row r="242" spans="1:6" ht="15">
      <c r="A242" s="11">
        <v>2011</v>
      </c>
      <c r="B242" s="8">
        <v>63963</v>
      </c>
      <c r="C242" s="9">
        <v>39787420</v>
      </c>
      <c r="D242" s="11"/>
      <c r="F242" s="15">
        <f t="shared" si="7"/>
        <v>39787420</v>
      </c>
    </row>
    <row r="243" spans="1:4" ht="15">
      <c r="A243" s="11"/>
      <c r="B243" s="11"/>
      <c r="C243" s="11"/>
      <c r="D243" s="11"/>
    </row>
    <row r="244" spans="1:4" ht="15">
      <c r="A244" s="2"/>
      <c r="B244" s="2"/>
      <c r="C244" s="2"/>
      <c r="D244" s="2"/>
    </row>
  </sheetData>
  <mergeCells count="25">
    <mergeCell ref="A214:D214"/>
    <mergeCell ref="A161:D161"/>
    <mergeCell ref="A162:D162"/>
    <mergeCell ref="A210:D210"/>
    <mergeCell ref="A211:D211"/>
    <mergeCell ref="A212:D212"/>
    <mergeCell ref="A213:D213"/>
    <mergeCell ref="A160:D160"/>
    <mergeCell ref="A55:D55"/>
    <mergeCell ref="A56:D56"/>
    <mergeCell ref="A57:D57"/>
    <mergeCell ref="A58:D58"/>
    <mergeCell ref="A106:D106"/>
    <mergeCell ref="A107:D107"/>
    <mergeCell ref="A108:D108"/>
    <mergeCell ref="A109:D109"/>
    <mergeCell ref="A110:D110"/>
    <mergeCell ref="A158:D158"/>
    <mergeCell ref="A159:D159"/>
    <mergeCell ref="A54:D54"/>
    <mergeCell ref="A2:D2"/>
    <mergeCell ref="A3:D3"/>
    <mergeCell ref="A4:D4"/>
    <mergeCell ref="A5:D5"/>
    <mergeCell ref="A6:D6"/>
  </mergeCells>
  <pageMargins left="0.708661417322835" right="0.708661417322835" top="0.748031496062992" bottom="0.748031496062992" header="0.31496062992126" footer="0.31496062992126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