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  <externalReference r:id="rId6"/>
  </externalReferences>
  <definedNames/>
  <calcPr fullCalcOnLoad="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<sst xmlns="http://schemas.openxmlformats.org/spreadsheetml/2006/main" count="39" uniqueCount="39">
  <si>
    <t>Tabel</t>
  </si>
  <si>
    <t>Banyaknya Kelahiran Bayi, Kematian Bayi, Ibu Melahirkan</t>
  </si>
  <si>
    <t>dan Kematian Ibu Melahirkan Menurut Kecamatan di Kabupaten Brebes Tahun 2020</t>
  </si>
  <si>
    <t>Kecamatan</t>
  </si>
  <si>
    <t>Jumlah Kelahiran Bayi</t>
  </si>
  <si>
    <t>Jumlah Kematian bayi</t>
  </si>
  <si>
    <t>Jumlah Ibu Melahirkan</t>
  </si>
  <si>
    <t>Penyebab Kematian Ibu</t>
  </si>
  <si>
    <t>Jumlah Kematian Ibu</t>
  </si>
  <si>
    <t>Jumlah Kematian Ibu Hamil</t>
  </si>
  <si>
    <t>Jumlah Kematian Ibu Bersalin</t>
  </si>
  <si>
    <t>Jumlah Kematian Ibu Nifas</t>
  </si>
  <si>
    <t>(1)</t>
  </si>
  <si>
    <t>(2)</t>
  </si>
  <si>
    <t>(3)</t>
  </si>
  <si>
    <t>(4)</t>
  </si>
  <si>
    <t>(5)</t>
  </si>
  <si>
    <t>(6)</t>
  </si>
  <si>
    <t>(7)</t>
  </si>
  <si>
    <t>(8)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</si>
  <si>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</si>
  <si>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</si>
  <si>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</si>
  <si>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</si>
  <si>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</si>
  <si>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</si>
  <si>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</si>
  <si>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</si>
  <si>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</si>
  <si>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</si>
  <si>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</si>
  <si>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</si>
  <si>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</si>
  <si>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</si>
  <si>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</si>
  <si>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</si>
  <si>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</si>
  <si>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2020</t>
  </si>
  <si>
    <t>Sumber: Dinas Kesehatan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</si>
</sst>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\-_);_(@_)"/>
  </numFmts>
  <fonts count="5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 quotePrefix="1">
      <alignment horizontal="center"/>
    </xf>
    <xf numFmtId="0" fontId="3" fillId="0" borderId="1" xfId="0" applyFont="1" applyBorder="1" applyAlignment="1">
      <alignment/>
    </xf>
    <xf numFmtId="178" fontId="3" fillId="0" borderId="2" xfId="19" applyNumberFormat="1" applyFont="1" applyFill="1" applyBorder="1" applyAlignment="1" applyProtection="1">
      <alignment horizontal="right"/>
      <protection/>
    </xf>
    <xf numFmtId="37" fontId="4" fillId="0" borderId="1" xfId="0" applyNumberFormat="1" applyFont="1" applyBorder="1" applyAlignment="1">
      <alignment/>
    </xf>
    <xf numFmtId="177" fontId="4" fillId="0" borderId="1" xfId="19" applyFont="1" applyBorder="1" applyAlignment="1">
      <alignment/>
    </xf>
    <xf numFmtId="178" fontId="3" fillId="0" borderId="1" xfId="19" applyNumberFormat="1" applyFont="1" applyFill="1" applyBorder="1" applyAlignment="1" applyProtection="1">
      <alignment horizontal="right"/>
      <protection/>
    </xf>
    <xf numFmtId="0" fontId="4" fillId="0" borderId="1" xfId="0" applyFont="1" applyBorder="1" applyAlignment="1">
      <alignment/>
    </xf>
    <xf numFmtId="178" fontId="3" fillId="0" borderId="3" xfId="19" applyNumberFormat="1" applyFont="1" applyFill="1" applyBorder="1" applyAlignment="1" applyProtection="1">
      <alignment horizontal="right"/>
      <protection/>
    </xf>
    <xf numFmtId="0" fontId="1" fillId="0" borderId="4" xfId="0" applyFont="1" applyFill="1" applyBorder="1" applyAlignment="1">
      <alignment horizontal="right"/>
    </xf>
    <xf numFmtId="178" fontId="2" fillId="0" borderId="1" xfId="0" applyNumberFormat="1" applyFont="1" applyBorder="1" applyAlignment="1">
      <alignment/>
    </xf>
    <xf numFmtId="0" fontId="1" fillId="0" borderId="1" xfId="0" applyFont="1" applyBorder="1" applyAlignment="1">
      <alignment horizontal="right"/>
    </xf>
    <xf numFmtId="177" fontId="2" fillId="0" borderId="1" xfId="19" applyFont="1" applyBorder="1" applyAlignment="1">
      <alignment/>
    </xf>
    <xf numFmtId="177" fontId="2" fillId="0" borderId="2" xfId="19" applyFont="1" applyBorder="1" applyAlignment="1">
      <alignment/>
    </xf>
    <xf numFmtId="0" fontId="2" fillId="0" borderId="2" xfId="0" applyFont="1" applyBorder="1" applyAlignment="1">
      <alignment/>
    </xf>
    <xf numFmtId="0" fontId="2" fillId="0" borderId="5" xfId="0" applyFont="1" applyFill="1" applyBorder="1" applyAlignment="1">
      <alignment/>
    </xf>
    <xf numFmtId="0" fontId="2" fillId="0" borderId="1" xfId="0" applyFont="1" applyBorder="1" applyAlignment="1">
      <alignment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externalLink" Target="externalLinks/externalLink2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Bismillah\Back%20Up%20Data\DATA.DOC\My%20file%20office\ALL%20DATA%20KESEHATAN%202015%20ke%20atas\PROFIL%202020\TABEL%20PROFIL\data%20setelah%20validasi\seksi\VALIDASI%20REVISI%20KESGA%20ISIAN%20DATA%20PROFIL%20KES%202020%20KB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Bismillah\Back%20Up%20Data\DATA.DOC\My%20file%20office\ALL%20DATA%20KESEHATAN%202015%20ke%20atas\PROFIL%202020\TABEL%20PROFIL\data%20setelah%20validasi\seksi\AKI%20AKB%20MBA%20IROH%20ISIAN%20DATA%20PROFIL%20KES%202020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. "/>
      <sheetName val="6"/>
      <sheetName val=" 7. RSU"/>
      <sheetName val="8.RSU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KIA"/>
      <sheetName val="21"/>
      <sheetName val="22"/>
      <sheetName val="K4 KIA"/>
      <sheetName val="24"/>
      <sheetName val="25"/>
      <sheetName val="26"/>
      <sheetName val="27"/>
      <sheetName val="KB"/>
      <sheetName val="KB PP"/>
      <sheetName val="NEO KIA"/>
      <sheetName val="AKB&amp;AKABAL"/>
      <sheetName val="32"/>
      <sheetName val="BBLR KIA"/>
      <sheetName val="KN KIA"/>
      <sheetName val="35"/>
      <sheetName val="KUNJ. BY KIA"/>
      <sheetName val="37"/>
      <sheetName val="38"/>
      <sheetName val="39"/>
      <sheetName val="40"/>
      <sheetName val="41"/>
      <sheetName val="KUNJ.BALITA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520</v>
          </cell>
        </row>
        <row r="13">
          <cell r="J13">
            <v>382</v>
          </cell>
        </row>
        <row r="14">
          <cell r="L14">
            <v>912</v>
          </cell>
        </row>
        <row r="15">
          <cell r="L15">
            <v>585</v>
          </cell>
        </row>
        <row r="16">
          <cell r="L16">
            <v>1034</v>
          </cell>
        </row>
        <row r="17">
          <cell r="L17">
            <v>598</v>
          </cell>
        </row>
        <row r="18">
          <cell r="L18">
            <v>937</v>
          </cell>
        </row>
        <row r="19">
          <cell r="L19">
            <v>906</v>
          </cell>
        </row>
        <row r="21">
          <cell r="L21">
            <v>666</v>
          </cell>
        </row>
        <row r="22">
          <cell r="L22">
            <v>506</v>
          </cell>
        </row>
        <row r="23">
          <cell r="L23">
            <v>985</v>
          </cell>
        </row>
        <row r="24">
          <cell r="L24">
            <v>410</v>
          </cell>
        </row>
        <row r="25">
          <cell r="L25">
            <v>1097</v>
          </cell>
        </row>
        <row r="26">
          <cell r="L26">
            <v>1215</v>
          </cell>
        </row>
        <row r="27">
          <cell r="L27">
            <v>1179</v>
          </cell>
        </row>
        <row r="28">
          <cell r="L28">
            <v>1076</v>
          </cell>
        </row>
        <row r="29">
          <cell r="L29">
            <v>921</v>
          </cell>
        </row>
        <row r="30">
          <cell r="L30">
            <v>649</v>
          </cell>
        </row>
        <row r="31">
          <cell r="L31">
            <v>504</v>
          </cell>
        </row>
        <row r="32">
          <cell r="L32">
            <v>1073</v>
          </cell>
        </row>
        <row r="33">
          <cell r="L33">
            <v>799</v>
          </cell>
        </row>
        <row r="34">
          <cell r="L34">
            <v>484</v>
          </cell>
        </row>
        <row r="35">
          <cell r="L35">
            <v>768</v>
          </cell>
        </row>
        <row r="36">
          <cell r="L36">
            <v>455</v>
          </cell>
        </row>
        <row r="37">
          <cell r="L37">
            <v>503</v>
          </cell>
        </row>
        <row r="39">
          <cell r="L39">
            <v>907</v>
          </cell>
        </row>
        <row r="40">
          <cell r="L40">
            <v>1045</v>
          </cell>
        </row>
        <row r="41">
          <cell r="L41">
            <v>1087</v>
          </cell>
        </row>
        <row r="42">
          <cell r="L42">
            <v>1254</v>
          </cell>
        </row>
        <row r="43">
          <cell r="L43">
            <v>633</v>
          </cell>
        </row>
        <row r="44">
          <cell r="L44">
            <v>667</v>
          </cell>
        </row>
        <row r="45">
          <cell r="L45">
            <v>1369</v>
          </cell>
        </row>
        <row r="46">
          <cell r="L46">
            <v>594</v>
          </cell>
        </row>
        <row r="47">
          <cell r="L47">
            <v>397</v>
          </cell>
        </row>
        <row r="48">
          <cell r="L48">
            <v>558</v>
          </cell>
        </row>
        <row r="49">
          <cell r="L49">
            <v>1379</v>
          </cell>
        </row>
      </sheetData>
      <sheetData sheetId="21"/>
      <sheetData sheetId="22"/>
      <sheetData sheetId="23">
        <row r="11">
          <cell r="I11">
            <v>520</v>
          </cell>
        </row>
        <row r="12">
          <cell r="I12">
            <v>383</v>
          </cell>
        </row>
        <row r="13">
          <cell r="I13">
            <v>912</v>
          </cell>
        </row>
        <row r="14">
          <cell r="I14">
            <v>586</v>
          </cell>
        </row>
        <row r="15">
          <cell r="I15">
            <v>1032</v>
          </cell>
        </row>
        <row r="16">
          <cell r="I16">
            <v>598</v>
          </cell>
        </row>
        <row r="17">
          <cell r="I17">
            <v>944</v>
          </cell>
        </row>
        <row r="18">
          <cell r="I18">
            <v>909</v>
          </cell>
        </row>
        <row r="20">
          <cell r="I20">
            <v>655</v>
          </cell>
        </row>
        <row r="21">
          <cell r="I21">
            <v>507</v>
          </cell>
        </row>
        <row r="22">
          <cell r="I22">
            <v>982</v>
          </cell>
        </row>
        <row r="23">
          <cell r="I23">
            <v>413</v>
          </cell>
        </row>
        <row r="24">
          <cell r="I24">
            <v>1097</v>
          </cell>
        </row>
        <row r="25">
          <cell r="I25">
            <v>1219</v>
          </cell>
        </row>
        <row r="26">
          <cell r="I26">
            <v>1173</v>
          </cell>
        </row>
        <row r="27">
          <cell r="I27">
            <v>1076</v>
          </cell>
        </row>
        <row r="28">
          <cell r="I28">
            <v>929</v>
          </cell>
        </row>
        <row r="29">
          <cell r="I29">
            <v>647</v>
          </cell>
        </row>
        <row r="30">
          <cell r="I30">
            <v>498</v>
          </cell>
        </row>
        <row r="31">
          <cell r="I31">
            <v>1072</v>
          </cell>
        </row>
        <row r="32">
          <cell r="I32">
            <v>795</v>
          </cell>
        </row>
        <row r="33">
          <cell r="I33">
            <v>489</v>
          </cell>
        </row>
        <row r="34">
          <cell r="I34">
            <v>777</v>
          </cell>
        </row>
        <row r="35">
          <cell r="I35">
            <v>478</v>
          </cell>
        </row>
        <row r="36">
          <cell r="I36">
            <v>503</v>
          </cell>
        </row>
        <row r="38">
          <cell r="I38">
            <v>914</v>
          </cell>
        </row>
        <row r="39">
          <cell r="I39">
            <v>1054</v>
          </cell>
        </row>
        <row r="40">
          <cell r="I40">
            <v>1086</v>
          </cell>
        </row>
        <row r="41">
          <cell r="I41">
            <v>1311</v>
          </cell>
        </row>
        <row r="42">
          <cell r="I42">
            <v>635</v>
          </cell>
        </row>
        <row r="43">
          <cell r="I43">
            <v>657</v>
          </cell>
        </row>
        <row r="44">
          <cell r="I44">
            <v>1376</v>
          </cell>
        </row>
        <row r="45">
          <cell r="I45">
            <v>598</v>
          </cell>
        </row>
        <row r="46">
          <cell r="I46">
            <v>399</v>
          </cell>
        </row>
        <row r="47">
          <cell r="I47">
            <v>557</v>
          </cell>
        </row>
        <row r="48">
          <cell r="I48">
            <v>1385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. "/>
      <sheetName val="6"/>
      <sheetName val=" 7. RSU"/>
      <sheetName val="8.RSU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AKI"/>
      <sheetName val="AKI PENYEBAB"/>
      <sheetName val="23"/>
      <sheetName val="24"/>
      <sheetName val="25"/>
      <sheetName val="26"/>
      <sheetName val="27"/>
      <sheetName val="28"/>
      <sheetName val="29"/>
      <sheetName val="30"/>
      <sheetName val="AKB"/>
      <sheetName val="AKB PENYEBAB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2">
          <cell r="L12">
            <v>2</v>
          </cell>
          <cell r="M12">
            <v>3</v>
          </cell>
        </row>
        <row r="13">
          <cell r="L13">
            <v>2</v>
          </cell>
          <cell r="M13">
            <v>7</v>
          </cell>
        </row>
        <row r="14">
          <cell r="L14">
            <v>2</v>
          </cell>
          <cell r="M14">
            <v>0</v>
          </cell>
        </row>
        <row r="15">
          <cell r="L15">
            <v>5</v>
          </cell>
          <cell r="M15">
            <v>0</v>
          </cell>
        </row>
        <row r="18">
          <cell r="L18">
            <v>3</v>
          </cell>
        </row>
        <row r="19">
          <cell r="L19">
            <v>11</v>
          </cell>
          <cell r="M19">
            <v>1</v>
          </cell>
        </row>
        <row r="21">
          <cell r="L21">
            <v>1</v>
          </cell>
          <cell r="M21">
            <v>1</v>
          </cell>
        </row>
        <row r="22">
          <cell r="L22">
            <v>1</v>
          </cell>
          <cell r="M22">
            <v>1</v>
          </cell>
        </row>
        <row r="23">
          <cell r="L23">
            <v>4</v>
          </cell>
          <cell r="M23">
            <v>5</v>
          </cell>
        </row>
        <row r="24">
          <cell r="L24">
            <v>3</v>
          </cell>
          <cell r="M24">
            <v>2</v>
          </cell>
        </row>
        <row r="25">
          <cell r="L25">
            <v>4</v>
          </cell>
          <cell r="M25">
            <v>1</v>
          </cell>
        </row>
        <row r="26">
          <cell r="L26">
            <v>1</v>
          </cell>
        </row>
        <row r="27">
          <cell r="L27">
            <v>13</v>
          </cell>
          <cell r="M27">
            <v>4</v>
          </cell>
        </row>
        <row r="28">
          <cell r="L28">
            <v>16</v>
          </cell>
          <cell r="M28">
            <v>5</v>
          </cell>
        </row>
        <row r="29">
          <cell r="L29">
            <v>8</v>
          </cell>
          <cell r="M29">
            <v>5</v>
          </cell>
        </row>
        <row r="30">
          <cell r="L30">
            <v>6</v>
          </cell>
          <cell r="M30">
            <v>4</v>
          </cell>
        </row>
        <row r="31">
          <cell r="L31">
            <v>4</v>
          </cell>
          <cell r="M31">
            <v>2</v>
          </cell>
        </row>
        <row r="35">
          <cell r="L35">
            <v>2</v>
          </cell>
          <cell r="M35">
            <v>3</v>
          </cell>
        </row>
        <row r="36">
          <cell r="L36">
            <v>3</v>
          </cell>
          <cell r="M36">
            <v>1</v>
          </cell>
        </row>
        <row r="37">
          <cell r="L37">
            <v>8</v>
          </cell>
          <cell r="M37">
            <v>3</v>
          </cell>
        </row>
        <row r="39">
          <cell r="L39">
            <v>12</v>
          </cell>
          <cell r="M39">
            <v>2</v>
          </cell>
        </row>
        <row r="40">
          <cell r="L40">
            <v>7</v>
          </cell>
          <cell r="M40">
            <v>5</v>
          </cell>
        </row>
        <row r="41">
          <cell r="L41">
            <v>6</v>
          </cell>
          <cell r="M41">
            <v>1</v>
          </cell>
        </row>
        <row r="42">
          <cell r="L42">
            <v>8</v>
          </cell>
          <cell r="M42">
            <v>2</v>
          </cell>
        </row>
        <row r="43">
          <cell r="L43">
            <v>3</v>
          </cell>
          <cell r="M43">
            <v>1</v>
          </cell>
        </row>
        <row r="44">
          <cell r="L44">
            <v>2</v>
          </cell>
          <cell r="M44">
            <v>1</v>
          </cell>
        </row>
        <row r="45">
          <cell r="L45">
            <v>10</v>
          </cell>
          <cell r="M45">
            <v>7</v>
          </cell>
        </row>
        <row r="46">
          <cell r="L46">
            <v>11</v>
          </cell>
          <cell r="M46">
            <v>3</v>
          </cell>
        </row>
        <row r="47">
          <cell r="L47">
            <v>2</v>
          </cell>
          <cell r="M47">
            <v>5</v>
          </cell>
        </row>
        <row r="48">
          <cell r="L48">
            <v>8</v>
          </cell>
          <cell r="M48">
            <v>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09d969-f745-4300-b944-adb982f061a0}">
  <sheetPr>
    <tabColor rgb="FF92D050"/>
  </sheetPr>
  <dimension ref="A1:L34"/>
  <sheetViews>
    <sheetView zoomScale="90" zoomScaleNormal="90" workbookViewId="0" topLeftCell="A1">
      <pane xSplit="1" ySplit="7" topLeftCell="B16" activePane="bottomRight" state="frozen"/>
      <selection pane="topLeft" activeCell="A1" sqref="A1"/>
      <selection pane="topRight" activeCell="B1" sqref="B1"/>
      <selection pane="bottomLeft" activeCell="A8" sqref="A8"/>
      <selection pane="bottomRight" activeCell="B26" sqref="B26:H30"/>
    </sheetView>
  </sheetViews>
  <sheetFormatPr defaultRowHeight="15" customHeight="1"/>
  <cols>
    <col min="1" max="1" width="21.285714285714285" style="1" customWidth="1"/>
    <col min="2" max="2" width="11.571428571428571" style="1" customWidth="1"/>
    <col min="3" max="3" width="9.142857142857142" style="1" customWidth="1"/>
    <col min="4" max="4" width="11.285714285714286" style="1" customWidth="1"/>
    <col min="5" max="7" width="9.142857142857142" style="1" customWidth="1"/>
    <col min="8" max="8" width="16.714285714285715" style="1" customWidth="1"/>
    <col min="9" max="16384" width="9.142857142857142" style="1" customWidth="1"/>
  </cols>
  <sheetData>
    <row r="1" spans="1:8" ht="15">
      <c r="A1" s="2" t="s">
        <v>0</v>
      </c>
      <c r="B1" s="2"/>
      <c r="C1" s="2"/>
      <c r="D1" s="2"/>
      <c r="E1" s="2"/>
      <c r="F1" s="2"/>
      <c r="G1" s="2"/>
      <c r="H1" s="2"/>
    </row>
    <row r="2" spans="1:8" ht="15">
      <c r="A2" s="2" t="s">
        <v>1</v>
      </c>
      <c r="B2" s="2"/>
      <c r="C2" s="2"/>
      <c r="D2" s="2"/>
      <c r="E2" s="2"/>
      <c r="F2" s="2"/>
      <c r="G2" s="2"/>
      <c r="H2" s="2"/>
    </row>
    <row r="3" spans="1:8" ht="15">
      <c r="A3" s="2" t="s">
        <v>2</v>
      </c>
      <c r="B3" s="2"/>
      <c r="C3" s="2"/>
      <c r="D3" s="2"/>
      <c r="E3" s="2"/>
      <c r="F3" s="2"/>
      <c r="G3" s="2"/>
      <c r="H3" s="2"/>
    </row>
    <row r="5" spans="1:8" ht="15">
      <c r="A5" s="3" t="s">
        <v>3</v>
      </c>
      <c r="B5" s="4" t="s">
        <v>4</v>
      </c>
      <c r="C5" s="4" t="s">
        <v>5</v>
      </c>
      <c r="D5" s="4" t="s">
        <v>6</v>
      </c>
      <c r="E5" s="5" t="s">
        <v>7</v>
      </c>
      <c r="F5" s="5"/>
      <c r="G5" s="5"/>
      <c r="H5" s="4" t="s">
        <v>8</v>
      </c>
    </row>
    <row r="6" spans="1:12" ht="33" customHeight="1">
      <c r="A6" s="3"/>
      <c r="B6" s="4"/>
      <c r="C6" s="4"/>
      <c r="D6" s="4"/>
      <c r="E6" s="6" t="s">
        <v>9</v>
      </c>
      <c r="F6" s="6" t="s">
        <v>10</v>
      </c>
      <c r="G6" s="6" t="s">
        <v>11</v>
      </c>
      <c r="H6" s="4"/>
      <c r="I6" s="1"/>
      <c r="J6" s="1"/>
      <c r="K6" s="1"/>
      <c r="L6" s="1"/>
    </row>
    <row r="7" spans="1:12" ht="35.25" customHeight="1">
      <c r="A7" s="3"/>
      <c r="B7" s="4"/>
      <c r="C7" s="4"/>
      <c r="D7" s="4"/>
      <c r="E7" s="6"/>
      <c r="F7" s="6"/>
      <c r="G7" s="6"/>
      <c r="H7" s="4"/>
      <c r="I7" s="1"/>
      <c r="J7" s="1"/>
      <c r="K7" s="1"/>
      <c r="L7" s="1"/>
    </row>
    <row r="8" spans="1:12" ht="12.75" customHeight="1">
      <c r="A8" s="7" t="s">
        <v>12</v>
      </c>
      <c r="B8" s="7" t="s">
        <v>13</v>
      </c>
      <c r="C8" s="7" t="s">
        <v>14</v>
      </c>
      <c r="D8" s="7" t="s">
        <v>15</v>
      </c>
      <c r="E8" s="7" t="s">
        <v>16</v>
      </c>
      <c r="F8" s="7" t="s">
        <v>17</v>
      </c>
      <c r="G8" s="7" t="s">
        <v>18</v>
      </c>
      <c r="H8" s="7" t="s">
        <v>19</v>
      </c>
      <c r="I8" s="1"/>
      <c r="J8" s="1"/>
      <c r="K8" s="1"/>
      <c r="L8" s="1"/>
    </row>
    <row r="9" spans="1:12" ht="15" customHeight="1">
      <c r="A9" s="8" t="s">
        <v>20</v>
      </c>
      <c r="B9" s="9">
        <f>[1]KIA!$J$12+[1]KIA!$J$13</f>
        <v>902</v>
      </c>
      <c r="C9" s="10">
        <f>[2]AKB!$L$12+[2]AKB!$M$12+[2]AKB!$L$13+[2]AKB!$M$13</f>
        <v>14</v>
      </c>
      <c r="D9" s="11">
        <f>'[1]K4 KIA'!$I$11+'[1]K4 KIA'!$I$12</f>
        <v>903</v>
      </c>
      <c r="E9" s="10">
        <v>0</v>
      </c>
      <c r="F9" s="10">
        <v>1</v>
      </c>
      <c r="G9" s="10">
        <v>0</v>
      </c>
      <c r="H9" s="10">
        <f>SUM(E9:G9)</f>
        <v>1</v>
      </c>
      <c r="I9" s="1"/>
      <c r="J9" s="1"/>
      <c r="K9" s="1"/>
      <c r="L9" s="1"/>
    </row>
    <row r="10" spans="1:12" ht="15">
      <c r="A10" s="8" t="s">
        <v>21</v>
      </c>
      <c r="B10" s="9">
        <f>[1]KIA!$L$14+[1]KIA!$L$15</f>
        <v>1497</v>
      </c>
      <c r="C10" s="10">
        <f>[2]AKB!$L$14+[2]AKB!$L$15+[2]AKB!$M$14+[2]AKB!$M$15</f>
        <v>7</v>
      </c>
      <c r="D10" s="11">
        <f>'[1]K4 KIA'!$I$13+'[1]K4 KIA'!$I$14</f>
        <v>1498</v>
      </c>
      <c r="E10" s="10">
        <v>0</v>
      </c>
      <c r="F10" s="10">
        <v>0</v>
      </c>
      <c r="G10" s="10">
        <v>1</v>
      </c>
      <c r="H10" s="10">
        <f t="shared" si="0" ref="H10:H25">SUM(JA10:JC10)</f>
        <v>1</v>
      </c>
      <c r="I10" s="1"/>
      <c r="J10" s="1"/>
      <c r="K10" s="1"/>
      <c r="L10" s="1"/>
    </row>
    <row r="11" spans="1:12" ht="15">
      <c r="A11" s="8" t="s">
        <v>22</v>
      </c>
      <c r="B11" s="9">
        <f>[1]KIA!$L$16+[1]KIA!$L$17</f>
        <v>1632</v>
      </c>
      <c r="C11" s="10">
        <f>6+8</f>
        <v>14</v>
      </c>
      <c r="D11" s="11">
        <f>'[1]K4 KIA'!$I$15+'[1]K4 KIA'!$I$16</f>
        <v>1630</v>
      </c>
      <c r="E11" s="10">
        <v>1</v>
      </c>
      <c r="F11" s="10">
        <v>0</v>
      </c>
      <c r="G11" s="10">
        <v>1</v>
      </c>
      <c r="H11" s="10">
        <f t="shared" si="0"/>
        <v>2</v>
      </c>
      <c r="I11" s="1"/>
      <c r="J11" s="1"/>
      <c r="K11" s="1"/>
      <c r="L11" s="1"/>
    </row>
    <row r="12" spans="1:8" ht="15">
      <c r="A12" s="8" t="s">
        <v>23</v>
      </c>
      <c r="B12" s="9">
        <f>[1]KIA!$L$18+[1]KIA!$L$19</f>
        <v>1843</v>
      </c>
      <c r="C12" s="10">
        <f>[2]AKB!$L$18+[2]AKB!$M$18+[2]AKB!$L$19+[2]AKB!$M$19</f>
        <v>15</v>
      </c>
      <c r="D12" s="11">
        <f>'[1]K4 KIA'!$I$17+'[1]K4 KIA'!$I$18</f>
        <v>1853</v>
      </c>
      <c r="E12" s="10">
        <v>0</v>
      </c>
      <c r="F12" s="10">
        <v>0</v>
      </c>
      <c r="G12" s="10">
        <v>3</v>
      </c>
      <c r="H12" s="10">
        <f t="shared" si="0"/>
        <v>3</v>
      </c>
    </row>
    <row r="13" spans="1:8" ht="15">
      <c r="A13" s="8" t="s">
        <v>24</v>
      </c>
      <c r="B13" s="12">
        <v>1155</v>
      </c>
      <c r="C13" s="13">
        <v>5</v>
      </c>
      <c r="D13" s="11">
        <v>1143</v>
      </c>
      <c r="E13" s="10">
        <v>0</v>
      </c>
      <c r="F13" s="13">
        <v>0</v>
      </c>
      <c r="G13" s="13">
        <v>0</v>
      </c>
      <c r="H13" s="10">
        <f t="shared" si="0"/>
        <v>0</v>
      </c>
    </row>
    <row r="14" spans="1:8" ht="15">
      <c r="A14" s="8" t="s">
        <v>25</v>
      </c>
      <c r="B14" s="12">
        <f>[1]KIA!$L$21+[1]KIA!$L$22</f>
        <v>1172</v>
      </c>
      <c r="C14" s="10">
        <f>[2]AKB!$L$21+[2]AKB!$M$21+[2]AKB!$L$22+[2]AKB!$M$22</f>
        <v>4</v>
      </c>
      <c r="D14" s="11">
        <f>'[1]K4 KIA'!$I$20+'[1]K4 KIA'!$I$21</f>
        <v>1162</v>
      </c>
      <c r="E14" s="10">
        <v>1</v>
      </c>
      <c r="F14" s="10">
        <v>0</v>
      </c>
      <c r="G14" s="10">
        <v>0</v>
      </c>
      <c r="H14" s="10">
        <f t="shared" si="0"/>
        <v>1</v>
      </c>
    </row>
    <row r="15" spans="1:8" ht="15">
      <c r="A15" s="8" t="s">
        <v>26</v>
      </c>
      <c r="B15" s="12">
        <f>[1]KIA!$L$25+[1]KIA!$L$26</f>
        <v>2312</v>
      </c>
      <c r="C15" s="10">
        <f>[2]AKB!$L$25+[2]AKB!$M$25+[2]AKB!$L$26+[2]AKB!$M$26</f>
        <v>6</v>
      </c>
      <c r="D15" s="11">
        <f>'[1]K4 KIA'!$I$24+'[1]K4 KIA'!$I$25</f>
        <v>2316</v>
      </c>
      <c r="E15" s="10">
        <v>2</v>
      </c>
      <c r="F15" s="10">
        <v>0</v>
      </c>
      <c r="G15" s="10">
        <v>1</v>
      </c>
      <c r="H15" s="10">
        <f t="shared" si="0"/>
        <v>3</v>
      </c>
    </row>
    <row r="16" spans="1:8" ht="15">
      <c r="A16" s="8" t="s">
        <v>27</v>
      </c>
      <c r="B16" s="12">
        <f>[1]KIA!$L$27+[1]KIA!$L$28</f>
        <v>2255</v>
      </c>
      <c r="C16" s="10">
        <f>[2]AKB!$L$27+[2]AKB!$M$27+[2]AKB!$L$28+[2]AKB!$M$28</f>
        <v>38</v>
      </c>
      <c r="D16" s="11">
        <f>'[1]K4 KIA'!$I$26+'[1]K4 KIA'!$I$27</f>
        <v>2249</v>
      </c>
      <c r="E16" s="10">
        <v>3</v>
      </c>
      <c r="F16" s="10">
        <v>0</v>
      </c>
      <c r="G16" s="10">
        <v>2</v>
      </c>
      <c r="H16" s="10">
        <f t="shared" si="0"/>
        <v>5</v>
      </c>
    </row>
    <row r="17" spans="1:8" ht="15">
      <c r="A17" s="8" t="s">
        <v>28</v>
      </c>
      <c r="B17" s="12">
        <f>[1]KIA!$L$29+[1]KIA!$L$30+[1]KIA!$L$31</f>
        <v>2074</v>
      </c>
      <c r="C17" s="10">
        <f>[2]AKB!$L$29+[2]AKB!$M$29+[2]AKB!$L$30+[2]AKB!$M$30+[2]AKB!$L$31+[2]AKB!$M$31</f>
        <v>29</v>
      </c>
      <c r="D17" s="11">
        <f>'[1]K4 KIA'!$I$28+'[1]K4 KIA'!$I$29+'[1]K4 KIA'!$I$30</f>
        <v>2074</v>
      </c>
      <c r="E17" s="10">
        <v>0</v>
      </c>
      <c r="F17" s="10">
        <v>0</v>
      </c>
      <c r="G17" s="10">
        <v>5</v>
      </c>
      <c r="H17" s="10">
        <f t="shared" si="0"/>
        <v>5</v>
      </c>
    </row>
    <row r="18" spans="1:8" ht="15.75" customHeight="1">
      <c r="A18" s="8" t="s">
        <v>29</v>
      </c>
      <c r="B18" s="12">
        <f>[1]KIA!$L$32+[1]KIA!$L$33+[1]KIA!$L$34</f>
        <v>2356</v>
      </c>
      <c r="C18" s="10">
        <f>10+8+5</f>
        <v>23</v>
      </c>
      <c r="D18" s="11">
        <f>'[1]K4 KIA'!$I$31+'[1]K4 KIA'!$I$32+'[1]K4 KIA'!$I$33</f>
        <v>2356</v>
      </c>
      <c r="E18" s="10">
        <v>1</v>
      </c>
      <c r="F18" s="10">
        <v>1</v>
      </c>
      <c r="G18" s="10">
        <v>4</v>
      </c>
      <c r="H18" s="10">
        <f t="shared" si="0"/>
        <v>6</v>
      </c>
    </row>
    <row r="19" spans="1:8" ht="15">
      <c r="A19" s="8" t="s">
        <v>30</v>
      </c>
      <c r="B19" s="12">
        <f>[1]KIA!$L$35+[1]KIA!$L$36+[1]KIA!$L$37</f>
        <v>1726</v>
      </c>
      <c r="C19" s="10">
        <f>[2]AKB!$L$35+[2]AKB!$M$35+[2]AKB!$L$36+[2]AKB!$M$36+[2]AKB!$L$37+[2]AKB!$M$37</f>
        <v>20</v>
      </c>
      <c r="D19" s="11">
        <f>'[1]K4 KIA'!$I$34+'[1]K4 KIA'!$I$35+'[1]K4 KIA'!$I$36</f>
        <v>1758</v>
      </c>
      <c r="E19" s="10">
        <v>2</v>
      </c>
      <c r="F19" s="10">
        <v>0</v>
      </c>
      <c r="G19" s="10">
        <v>3</v>
      </c>
      <c r="H19" s="10">
        <f t="shared" si="0"/>
        <v>5</v>
      </c>
    </row>
    <row r="20" spans="1:8" ht="15">
      <c r="A20" s="8" t="s">
        <v>31</v>
      </c>
      <c r="B20" s="12">
        <v>1019</v>
      </c>
      <c r="C20" s="13">
        <v>6</v>
      </c>
      <c r="D20" s="11">
        <v>1029</v>
      </c>
      <c r="E20" s="10">
        <v>0</v>
      </c>
      <c r="F20" s="13">
        <v>1</v>
      </c>
      <c r="G20" s="13">
        <v>1</v>
      </c>
      <c r="H20" s="10">
        <f t="shared" si="0"/>
        <v>2</v>
      </c>
    </row>
    <row r="21" spans="1:8" ht="15">
      <c r="A21" s="8" t="s">
        <v>32</v>
      </c>
      <c r="B21" s="12">
        <f>[1]KIA!$L$39+[1]KIA!$L$40+[1]KIA!$L$41</f>
        <v>3039</v>
      </c>
      <c r="C21" s="10">
        <f>[2]AKB!$L$39+[2]AKB!$M$39+[2]AKB!$L$40+[2]AKB!$M$40+[2]AKB!$L$41+[2]AKB!$M$41</f>
        <v>33</v>
      </c>
      <c r="D21" s="11">
        <f>'[1]K4 KIA'!$I$38+'[1]K4 KIA'!$I$39+'[1]K4 KIA'!$I$40</f>
        <v>3054</v>
      </c>
      <c r="E21" s="10">
        <v>3</v>
      </c>
      <c r="F21" s="13">
        <v>1</v>
      </c>
      <c r="G21" s="13">
        <v>5</v>
      </c>
      <c r="H21" s="10">
        <f t="shared" si="0"/>
        <v>9</v>
      </c>
    </row>
    <row r="22" spans="1:8" ht="15">
      <c r="A22" s="8" t="s">
        <v>33</v>
      </c>
      <c r="B22" s="12">
        <f>[1]KIA!$L$42+[1]KIA!$L$43+[1]KIA!$L$44</f>
        <v>2554</v>
      </c>
      <c r="C22" s="10">
        <f>[2]AKB!$L$42+[2]AKB!$M$42+[2]AKB!$L$43+[2]AKB!$M$43+[2]AKB!$L$44+[2]AKB!$M$44</f>
        <v>17</v>
      </c>
      <c r="D22" s="11">
        <f>'[1]K4 KIA'!$I$41+'[1]K4 KIA'!$I$42+'[1]K4 KIA'!$I$43</f>
        <v>2603</v>
      </c>
      <c r="E22" s="10">
        <v>3</v>
      </c>
      <c r="F22" s="13">
        <v>1</v>
      </c>
      <c r="G22" s="13">
        <v>8</v>
      </c>
      <c r="H22" s="10">
        <f t="shared" si="0"/>
        <v>12</v>
      </c>
    </row>
    <row r="23" spans="1:8" ht="15">
      <c r="A23" s="8" t="s">
        <v>34</v>
      </c>
      <c r="B23" s="12">
        <f>[1]KIA!$L$49</f>
        <v>1379</v>
      </c>
      <c r="C23" s="13">
        <v>3</v>
      </c>
      <c r="D23" s="11">
        <f>'[1]K4 KIA'!$I$48</f>
        <v>1385</v>
      </c>
      <c r="E23" s="10">
        <v>0</v>
      </c>
      <c r="F23" s="13">
        <v>0</v>
      </c>
      <c r="G23" s="13">
        <v>0</v>
      </c>
      <c r="H23" s="10">
        <f t="shared" si="0"/>
        <v>0</v>
      </c>
    </row>
    <row r="24" spans="1:8" ht="15">
      <c r="A24" s="8" t="s">
        <v>35</v>
      </c>
      <c r="B24" s="12">
        <f>[1]KIA!$L$23+[1]KIA!$L$24</f>
        <v>1395</v>
      </c>
      <c r="C24" s="10">
        <f>[2]AKB!$L$23+[2]AKB!$M$23+[2]AKB!$L$24+[2]AKB!$M$24</f>
        <v>14</v>
      </c>
      <c r="D24" s="11">
        <f>'[1]K4 KIA'!$I$22+'[1]K4 KIA'!$I$23</f>
        <v>1395</v>
      </c>
      <c r="E24" s="10">
        <v>0</v>
      </c>
      <c r="F24" s="13">
        <v>0</v>
      </c>
      <c r="G24" s="13">
        <v>0</v>
      </c>
      <c r="H24" s="10">
        <f t="shared" si="0"/>
        <v>0</v>
      </c>
    </row>
    <row r="25" spans="1:8" ht="15.75" thickBot="1">
      <c r="A25" s="8" t="s">
        <v>36</v>
      </c>
      <c r="B25" s="14">
        <f>[1]KIA!$L$45+[1]KIA!$L$46+[1]KIA!$L$47+[1]KIA!$L$48</f>
        <v>2918</v>
      </c>
      <c r="C25" s="10">
        <f>[2]AKB!$L$45+[2]AKB!$M$45+[2]AKB!$L$46+[2]AKB!$M$46+[2]AKB!$L$47+[2]AKB!$M$47+[2]AKB!$L$48+[2]AKB!$M$48</f>
        <v>49</v>
      </c>
      <c r="D25" s="11">
        <f>'[1]K4 KIA'!$I$44+'[1]K4 KIA'!$I$45+'[1]K4 KIA'!$I$46+'[1]K4 KIA'!$I$47</f>
        <v>2930</v>
      </c>
      <c r="E25" s="10">
        <v>3</v>
      </c>
      <c r="F25" s="13">
        <v>0</v>
      </c>
      <c r="G25" s="13">
        <v>4</v>
      </c>
      <c r="H25" s="10">
        <f t="shared" si="0"/>
        <v>7</v>
      </c>
    </row>
    <row r="26" spans="1:8" ht="15.75" thickTop="1">
      <c r="A26" s="15" t="s">
        <v>37</v>
      </c>
      <c r="B26" s="16">
        <f>SUM(B9:B25)</f>
        <v>31228</v>
      </c>
      <c r="C26" s="16">
        <f t="shared" si="1" ref="C26:H26">SUM(C65545:C65561)</f>
        <v>297</v>
      </c>
      <c r="D26" s="16">
        <f t="shared" si="1"/>
        <v>31338</v>
      </c>
      <c r="E26" s="16">
        <f t="shared" si="1"/>
        <v>19</v>
      </c>
      <c r="F26" s="16">
        <f t="shared" si="1"/>
        <v>5</v>
      </c>
      <c r="G26" s="16">
        <f t="shared" si="1"/>
        <v>38</v>
      </c>
      <c r="H26" s="16">
        <f t="shared" si="1"/>
        <v>62</v>
      </c>
    </row>
    <row r="27" spans="1:8" ht="15">
      <c r="A27" s="17">
        <v>2019</v>
      </c>
      <c r="B27" s="18">
        <v>31700</v>
      </c>
      <c r="C27" s="18">
        <v>302</v>
      </c>
      <c r="D27" s="18">
        <v>31808</v>
      </c>
      <c r="E27" s="18">
        <v>6</v>
      </c>
      <c r="F27" s="18">
        <v>4</v>
      </c>
      <c r="G27" s="18">
        <v>27</v>
      </c>
      <c r="H27" s="18">
        <v>37</v>
      </c>
    </row>
    <row r="28" spans="1:8" ht="15">
      <c r="A28" s="17">
        <v>2018</v>
      </c>
      <c r="B28" s="19">
        <v>32283</v>
      </c>
      <c r="C28" s="20">
        <v>325</v>
      </c>
      <c r="D28" s="19">
        <v>32316</v>
      </c>
      <c r="E28" s="20">
        <v>10</v>
      </c>
      <c r="F28" s="21">
        <v>1</v>
      </c>
      <c r="G28" s="20">
        <v>19</v>
      </c>
      <c r="H28" s="20">
        <v>30</v>
      </c>
    </row>
    <row r="29" spans="1:8" ht="15">
      <c r="A29" s="17">
        <v>2017</v>
      </c>
      <c r="B29" s="18">
        <v>32674</v>
      </c>
      <c r="C29" s="22">
        <v>403</v>
      </c>
      <c r="D29" s="18">
        <v>31199</v>
      </c>
      <c r="E29" s="22">
        <v>15</v>
      </c>
      <c r="F29" s="22">
        <v>1</v>
      </c>
      <c r="G29" s="22">
        <v>15</v>
      </c>
      <c r="H29" s="22">
        <v>31</v>
      </c>
    </row>
    <row r="30" spans="1:8" ht="15">
      <c r="A30" s="23">
        <v>2016</v>
      </c>
      <c r="B30" s="18">
        <v>33086</v>
      </c>
      <c r="C30" s="22">
        <v>724</v>
      </c>
      <c r="D30" s="18">
        <v>34867.800000000003</v>
      </c>
      <c r="E30" s="22">
        <v>8</v>
      </c>
      <c r="F30" s="22">
        <v>6</v>
      </c>
      <c r="G30" s="22">
        <v>40</v>
      </c>
      <c r="H30" s="22">
        <v>54</v>
      </c>
    </row>
    <row r="34" spans="1:1" ht="15">
      <c r="A34" s="1" t="s">
        <v>38</v>
      </c>
    </row>
  </sheetData>
  <sheetProtection/>
  <mergeCells count="12">
    <mergeCell ref="E5:G5"/>
    <mergeCell ref="E6:E7"/>
    <mergeCell ref="F6:F7"/>
    <mergeCell ref="G6:G7"/>
    <mergeCell ref="A1:H1"/>
    <mergeCell ref="A2:H2"/>
    <mergeCell ref="A3:H3"/>
    <mergeCell ref="H5:H7"/>
    <mergeCell ref="A5:A7"/>
    <mergeCell ref="B5:B7"/>
    <mergeCell ref="C5:C7"/>
    <mergeCell ref="D5:D7"/>
  </mergeCells>
  <pageMargins left="0.7086614173228347" right="0.7086614173228347" top="0.7480314960629921" bottom="0.7480314960629921" header="0.31496062992125984" footer="0.31496062992125984"/>
  <pageSetup horizontalDpi="300" verticalDpi="300" orientation="portrait" paperSize="1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