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<sst xmlns="http://schemas.openxmlformats.org/spreadsheetml/2006/main" count="74" uniqueCount="26">
  <si>
    <t>Tabel 1</t>
  </si>
  <si>
    <t xml:space="preserve">Banyaknya Pencari Kerja dan Pencari Kerja yang Terserap di Kabupaten Brebes </t>
  </si>
  <si>
    <t>Tahun</t>
  </si>
  <si>
    <t>Bulan</t>
  </si>
  <si>
    <t>Jumlah (orang)</t>
  </si>
  <si>
    <t>Persentase (%)</t>
  </si>
  <si>
    <t xml:space="preserve">Pencari Kerja </t>
  </si>
  <si>
    <t>Pencari Kerja yang Terserap</t>
  </si>
  <si>
    <t>01. JANUARI</t>
  </si>
  <si>
    <t>02. FEBRUARI</t>
  </si>
  <si>
    <t xml:space="preserve">03. MARET 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</si>
  <si>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</si>
  <si>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</si>
  <si>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</si>
  <si>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</si>
  <si>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</si>
  <si>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</si>
  <si>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</si>
  <si>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</si>
  <si>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</si>
  <si>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2023</t>
  </si>
  <si>
    <t>JUMLAH 2022</t>
  </si>
  <si>
    <t>JUMLAH 2021</t>
  </si>
  <si>
    <t>JUMLAH 2020</t>
  </si>
  <si>
    <t>JUMLAH 2019</t>
  </si>
  <si>
    <t>Sumber: Dinas Perindustrian dan Tenaga Kerja Kab.Brebes</t>
  </si>
</sst>
</file>

<file path=xl/styles.xml><?xml version="1.0" encoding="utf-8"?>
<styleSheet xmlns="http://schemas.openxmlformats.org/spreadsheetml/2006/main">
  <numFmts count="1">
    <numFmt numFmtId="177" formatCode="_(* #,##0.00_);_(* \(#,##0.00\);_(* &quot;-&quot;??_);_(@_)"/>
  </numFmts>
  <fonts count="4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Border="1" applyAlignment="1">
      <alignment horizontal="center"/>
    </xf>
    <xf numFmtId="0" fontId="2" fillId="0" borderId="11" xfId="0" applyBorder="1"/>
    <xf numFmtId="0" fontId="2" fillId="0" borderId="11" xfId="0" applyBorder="1" applyAlignment="1">
      <alignment horizontal="right"/>
    </xf>
    <xf numFmtId="177" fontId="2" fillId="0" borderId="11" xfId="20" applyFont="1" applyBorder="1" applyAlignment="1">
      <alignment horizontal="right" vertical="center"/>
    </xf>
    <xf numFmtId="0" fontId="2" fillId="0" borderId="12" xfId="0" applyBorder="1"/>
    <xf numFmtId="0" fontId="2" fillId="0" borderId="12" xfId="0" applyBorder="1" applyAlignment="1">
      <alignment horizontal="right"/>
    </xf>
    <xf numFmtId="0" fontId="2" fillId="0" borderId="6" xfId="0" applyBorder="1"/>
    <xf numFmtId="0" fontId="2" fillId="0" borderId="6" xfId="0" applyBorder="1" applyAlignment="1">
      <alignment horizontal="right"/>
    </xf>
    <xf numFmtId="0" fontId="2" fillId="3" borderId="13" xfId="0" applyFill="1" applyBorder="1" applyAlignment="1">
      <alignment horizontal="center"/>
    </xf>
    <xf numFmtId="0" fontId="2" fillId="3" borderId="14" xfId="0" applyFill="1" applyBorder="1" applyAlignment="1">
      <alignment horizontal="center"/>
    </xf>
    <xf numFmtId="0" fontId="2" fillId="3" borderId="3" xfId="0" applyFill="1" applyBorder="1" applyAlignment="1">
      <alignment horizontal="right"/>
    </xf>
    <xf numFmtId="0" fontId="2" fillId="4" borderId="15" xfId="0" applyFill="1" applyBorder="1" applyAlignment="1">
      <alignment horizontal="center"/>
    </xf>
    <xf numFmtId="0" fontId="2" fillId="4" borderId="1" xfId="0" applyFill="1" applyBorder="1" applyAlignment="1">
      <alignment horizontal="center"/>
    </xf>
    <xf numFmtId="0" fontId="2" fillId="4" borderId="16" xfId="0" applyFill="1" applyBorder="1" applyAlignment="1">
      <alignment horizontal="center"/>
    </xf>
    <xf numFmtId="0" fontId="2" fillId="0" borderId="17" xfId="0" applyBorder="1"/>
    <xf numFmtId="0" fontId="2" fillId="0" borderId="18" xfId="0" applyBorder="1" applyAlignment="1">
      <alignment horizontal="center" vertical="center"/>
    </xf>
    <xf numFmtId="0" fontId="2" fillId="0" borderId="19" xfId="0" applyBorder="1" applyAlignment="1">
      <alignment horizontal="center" vertical="center"/>
    </xf>
    <xf numFmtId="0" fontId="2" fillId="0" borderId="20" xfId="0" applyBorder="1" applyAlignment="1">
      <alignment horizontal="center" vertical="center"/>
    </xf>
    <xf numFmtId="0" fontId="2" fillId="0" borderId="12" xfId="0" applyBorder="1" applyAlignment="1">
      <alignment horizontal="center"/>
    </xf>
    <xf numFmtId="2" fontId="2" fillId="0" borderId="12" xfId="0" applyNumberFormat="1" applyBorder="1" applyAlignment="1">
      <alignment horizontal="right"/>
    </xf>
    <xf numFmtId="0" fontId="2" fillId="5" borderId="0" xfId="0" applyFill="1" applyAlignment="1">
      <alignment horizontal="center"/>
    </xf>
    <xf numFmtId="0" fontId="2" fillId="4" borderId="21" xfId="0" applyFill="1" applyBorder="1" applyAlignment="1">
      <alignment horizontal="center"/>
    </xf>
    <xf numFmtId="0" fontId="2" fillId="4" borderId="22" xfId="0" applyFill="1" applyBorder="1" applyAlignment="1">
      <alignment horizontal="center"/>
    </xf>
    <xf numFmtId="2" fontId="2" fillId="4" borderId="23" xfId="0" applyNumberFormat="1" applyFill="1" applyBorder="1" applyAlignment="1">
      <alignment horizontal="center"/>
    </xf>
    <xf numFmtId="0" fontId="2" fillId="0" borderId="24" xfId="0" applyBorder="1"/>
    <xf numFmtId="0" fontId="2" fillId="0" borderId="25" xfId="0" applyBorder="1" applyAlignment="1">
      <alignment horizontal="center" vertical="center"/>
    </xf>
    <xf numFmtId="0" fontId="2" fillId="0" borderId="0" xfId="0" applyAlignment="1">
      <alignment horizontal="center" vertical="center"/>
    </xf>
    <xf numFmtId="0" fontId="2" fillId="0" borderId="26" xfId="0" applyBorder="1" applyAlignment="1">
      <alignment horizontal="center" vertical="center"/>
    </xf>
    <xf numFmtId="2" fontId="2" fillId="3" borderId="4" xfId="0" applyNumberFormat="1" applyFill="1" applyBorder="1" applyAlignment="1">
      <alignment horizontal="right"/>
    </xf>
    <xf numFmtId="0" fontId="2" fillId="4" borderId="15" xfId="0" applyFill="1" applyBorder="1"/>
    <xf numFmtId="0" fontId="2" fillId="4" borderId="1" xfId="0" applyFill="1" applyBorder="1"/>
    <xf numFmtId="0" fontId="2" fillId="4" borderId="16" xfId="0" applyFill="1" applyBorder="1"/>
    <xf numFmtId="0" fontId="2" fillId="4" borderId="27" xfId="0" applyFill="1" applyBorder="1" applyAlignment="1">
      <alignment horizontal="center"/>
    </xf>
    <xf numFmtId="0" fontId="2" fillId="4" borderId="28" xfId="0" applyFill="1" applyBorder="1" applyAlignment="1">
      <alignment horizontal="center"/>
    </xf>
    <xf numFmtId="0" fontId="2" fillId="4" borderId="29" xfId="0" applyFill="1" applyBorder="1" applyAlignment="1">
      <alignment horizontal="center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c13a36-fd4e-4692-af5e-35f01a5784f3}">
  <dimension ref="A1:J81"/>
  <sheetViews>
    <sheetView tabSelected="1" zoomScale="85" zoomScaleNormal="85" workbookViewId="0" topLeftCell="A61">
      <selection pane="topLeft" activeCell="E21" sqref="E21:E33"/>
    </sheetView>
  </sheetViews>
  <sheetFormatPr defaultRowHeight="14.5" customHeight="1"/>
  <cols>
    <col min="1" max="1" width="9.14285714285714" style="1" customWidth="1"/>
    <col min="2" max="2" width="15" style="1" customWidth="1"/>
    <col min="3" max="3" width="17.8571428571429" style="1" customWidth="1"/>
    <col min="4" max="4" width="18.8571428571429" style="1" customWidth="1"/>
    <col min="5" max="5" width="12.2857142857143" style="1" customWidth="1"/>
    <col min="6" max="16384" width="9.14285714285714" style="1" customWidth="1"/>
  </cols>
  <sheetData>
    <row r="1" spans="2:2" ht="14.5">
      <c r="B1" s="1" t="s">
        <v>0</v>
      </c>
    </row>
    <row r="2" spans="1:5" ht="16" thickBot="1">
      <c r="A2" s="2" t="s">
        <v>1</v>
      </c>
      <c r="B2" s="2"/>
      <c r="C2" s="2"/>
      <c r="D2" s="2"/>
      <c r="E2" s="2"/>
    </row>
    <row r="3" spans="1:5" ht="15.5">
      <c r="A3" s="3" t="s">
        <v>2</v>
      </c>
      <c r="B3" s="3" t="s">
        <v>3</v>
      </c>
      <c r="C3" s="4" t="s">
        <v>4</v>
      </c>
      <c r="D3" s="4"/>
      <c r="E3" s="5" t="s">
        <v>5</v>
      </c>
    </row>
    <row r="4" spans="1:5" ht="39.5" customHeight="1" thickBot="1">
      <c r="A4" s="6"/>
      <c r="B4" s="6"/>
      <c r="C4" s="7" t="s">
        <v>6</v>
      </c>
      <c r="D4" s="8" t="s">
        <v>7</v>
      </c>
      <c r="E4" s="9"/>
    </row>
    <row r="5" spans="1:5" ht="16" thickBot="1">
      <c r="A5" s="10"/>
      <c r="B5" s="11">
        <v>1</v>
      </c>
      <c r="C5" s="11">
        <v>2</v>
      </c>
      <c r="D5" s="11">
        <v>3</v>
      </c>
      <c r="E5" s="12">
        <v>4</v>
      </c>
    </row>
    <row r="6" spans="1:5" ht="14.5">
      <c r="A6" s="13">
        <v>2023</v>
      </c>
      <c r="B6" s="14" t="s">
        <v>8</v>
      </c>
      <c r="C6" s="15">
        <v>1462</v>
      </c>
      <c r="D6" s="15">
        <v>1815</v>
      </c>
      <c r="E6" s="16">
        <f>D6/C6*100</f>
        <v>124.14500683994527</v>
      </c>
    </row>
    <row r="7" spans="1:5" ht="14.5">
      <c r="A7" s="17"/>
      <c r="B7" s="17" t="s">
        <v>9</v>
      </c>
      <c r="C7" s="18">
        <v>1050</v>
      </c>
      <c r="D7" s="18">
        <v>1356</v>
      </c>
      <c r="E7" s="16">
        <f t="shared" si="0" ref="E7:E18">D7/C7*100</f>
        <v>129.14285714285714</v>
      </c>
    </row>
    <row r="8" spans="1:5" ht="14.5">
      <c r="A8" s="17"/>
      <c r="B8" s="17" t="s">
        <v>10</v>
      </c>
      <c r="C8" s="18">
        <v>771</v>
      </c>
      <c r="D8" s="18">
        <v>1457</v>
      </c>
      <c r="E8" s="16">
        <f t="shared" si="0"/>
        <v>188.97535667963683</v>
      </c>
    </row>
    <row r="9" spans="1:5" ht="14.5">
      <c r="A9" s="17"/>
      <c r="B9" s="17" t="s">
        <v>11</v>
      </c>
      <c r="C9" s="18">
        <v>619</v>
      </c>
      <c r="D9" s="18">
        <v>588</v>
      </c>
      <c r="E9" s="16">
        <f t="shared" si="0"/>
        <v>94.991922455573501</v>
      </c>
    </row>
    <row r="10" spans="1:5" ht="14.5">
      <c r="A10" s="17"/>
      <c r="B10" s="17" t="s">
        <v>12</v>
      </c>
      <c r="C10" s="18">
        <v>5489</v>
      </c>
      <c r="D10" s="18">
        <v>2066</v>
      </c>
      <c r="E10" s="16">
        <f t="shared" si="0"/>
        <v>37.638914192020408</v>
      </c>
    </row>
    <row r="11" spans="1:5" ht="14.5">
      <c r="A11" s="17"/>
      <c r="B11" s="17" t="s">
        <v>13</v>
      </c>
      <c r="C11" s="18">
        <v>2188</v>
      </c>
      <c r="D11" s="18">
        <v>1780</v>
      </c>
      <c r="E11" s="16">
        <f t="shared" si="0"/>
        <v>81.352833638025587</v>
      </c>
    </row>
    <row r="12" spans="1:5" ht="14.5">
      <c r="A12" s="17"/>
      <c r="B12" s="17" t="s">
        <v>14</v>
      </c>
      <c r="C12" s="18">
        <v>1532</v>
      </c>
      <c r="D12" s="18">
        <v>1220</v>
      </c>
      <c r="E12" s="16">
        <f t="shared" si="0"/>
        <v>79.63446475195822</v>
      </c>
    </row>
    <row r="13" spans="1:5" ht="14.5">
      <c r="A13" s="17"/>
      <c r="B13" s="17" t="s">
        <v>15</v>
      </c>
      <c r="C13" s="18">
        <v>1495</v>
      </c>
      <c r="D13" s="18">
        <v>1236</v>
      </c>
      <c r="E13" s="16">
        <f t="shared" si="0"/>
        <v>82.675585284280942</v>
      </c>
    </row>
    <row r="14" spans="1:5" ht="14.5">
      <c r="A14" s="17"/>
      <c r="B14" s="17" t="s">
        <v>16</v>
      </c>
      <c r="C14" s="18">
        <v>1263</v>
      </c>
      <c r="D14" s="18">
        <v>784</v>
      </c>
      <c r="E14" s="16">
        <f t="shared" si="0"/>
        <v>62.074425969912909</v>
      </c>
    </row>
    <row r="15" spans="1:5" ht="14.5">
      <c r="A15" s="17"/>
      <c r="B15" s="17" t="s">
        <v>17</v>
      </c>
      <c r="C15" s="18">
        <v>1210</v>
      </c>
      <c r="D15" s="18">
        <v>966</v>
      </c>
      <c r="E15" s="16">
        <f t="shared" si="0"/>
        <v>79.834710743801651</v>
      </c>
    </row>
    <row r="16" spans="1:5" ht="14.5">
      <c r="A16" s="17"/>
      <c r="B16" s="17" t="s">
        <v>18</v>
      </c>
      <c r="C16" s="18">
        <v>1201</v>
      </c>
      <c r="D16" s="18">
        <v>461</v>
      </c>
      <c r="E16" s="16">
        <f t="shared" si="0"/>
        <v>38.384679433805161</v>
      </c>
    </row>
    <row r="17" spans="1:5" ht="15" thickBot="1">
      <c r="A17" s="19"/>
      <c r="B17" s="19" t="s">
        <v>19</v>
      </c>
      <c r="C17" s="20">
        <v>747</v>
      </c>
      <c r="D17" s="20">
        <v>799</v>
      </c>
      <c r="E17" s="16">
        <f t="shared" si="0"/>
        <v>106.9611780455154</v>
      </c>
    </row>
    <row r="18" spans="1:5" ht="14.5">
      <c r="A18" s="21" t="s">
        <v>20</v>
      </c>
      <c r="B18" s="22"/>
      <c r="C18" s="23">
        <f>SUM(C6:C17)</f>
        <v>19027</v>
      </c>
      <c r="D18" s="23">
        <f t="shared" si="1" ref="D18">SUM(D6:D17)</f>
        <v>14528</v>
      </c>
      <c r="E18" s="16">
        <f t="shared" si="0"/>
        <v>76.35465391286067</v>
      </c>
    </row>
    <row r="19" spans="1:5" ht="15" thickBot="1">
      <c r="A19" s="24"/>
      <c r="B19" s="25"/>
      <c r="C19" s="25"/>
      <c r="D19" s="25"/>
      <c r="E19" s="26"/>
    </row>
    <row r="20" spans="1:5" ht="14.5">
      <c r="A20" s="27"/>
      <c r="B20" s="28">
        <v>1</v>
      </c>
      <c r="C20" s="29">
        <v>2</v>
      </c>
      <c r="D20" s="29">
        <v>3</v>
      </c>
      <c r="E20" s="30">
        <v>4</v>
      </c>
    </row>
    <row r="21" spans="1:5" ht="14.5">
      <c r="A21" s="31">
        <v>2022</v>
      </c>
      <c r="B21" s="17" t="s">
        <v>8</v>
      </c>
      <c r="C21" s="18">
        <v>1969</v>
      </c>
      <c r="D21" s="18">
        <f>504+300</f>
        <v>804</v>
      </c>
      <c r="E21" s="32">
        <f>(D21/C21)*100</f>
        <v>40.832910106653124</v>
      </c>
    </row>
    <row r="22" spans="1:5" ht="14.5">
      <c r="A22" s="17"/>
      <c r="B22" s="17" t="s">
        <v>9</v>
      </c>
      <c r="C22" s="18">
        <v>1080</v>
      </c>
      <c r="D22" s="18">
        <f>414+300</f>
        <v>714</v>
      </c>
      <c r="E22" s="32">
        <f t="shared" si="2" ref="E22:E33">(D22/C22)*100</f>
        <v>66.111111111111114</v>
      </c>
    </row>
    <row r="23" spans="1:5" ht="14.5">
      <c r="A23" s="17"/>
      <c r="B23" s="17" t="s">
        <v>10</v>
      </c>
      <c r="C23" s="18">
        <v>992</v>
      </c>
      <c r="D23" s="18">
        <f>646+300</f>
        <v>946</v>
      </c>
      <c r="E23" s="32">
        <f t="shared" si="2"/>
        <v>95.362903225806448</v>
      </c>
    </row>
    <row r="24" spans="1:5" ht="14.5">
      <c r="A24" s="17"/>
      <c r="B24" s="17" t="s">
        <v>11</v>
      </c>
      <c r="C24" s="18">
        <v>852</v>
      </c>
      <c r="D24" s="18">
        <f>637+300</f>
        <v>937</v>
      </c>
      <c r="E24" s="32">
        <f t="shared" si="2"/>
        <v>109.97652582159625</v>
      </c>
    </row>
    <row r="25" spans="1:5" ht="14.5">
      <c r="A25" s="17"/>
      <c r="B25" s="17" t="s">
        <v>12</v>
      </c>
      <c r="C25" s="18">
        <v>4081</v>
      </c>
      <c r="D25" s="18">
        <f>1070+300</f>
        <v>1370</v>
      </c>
      <c r="E25" s="32">
        <f t="shared" si="2"/>
        <v>33.570203381524138</v>
      </c>
    </row>
    <row r="26" spans="1:5" ht="14.5">
      <c r="A26" s="17"/>
      <c r="B26" s="17" t="s">
        <v>13</v>
      </c>
      <c r="C26" s="18">
        <v>3995</v>
      </c>
      <c r="D26" s="18">
        <f>604+300</f>
        <v>904</v>
      </c>
      <c r="E26" s="32">
        <f t="shared" si="2"/>
        <v>22.628285356695869</v>
      </c>
    </row>
    <row r="27" spans="1:5" ht="14.5">
      <c r="A27" s="17"/>
      <c r="B27" s="17" t="s">
        <v>14</v>
      </c>
      <c r="C27" s="18">
        <v>2402</v>
      </c>
      <c r="D27" s="18">
        <f>1410+300</f>
        <v>1710</v>
      </c>
      <c r="E27" s="32">
        <f t="shared" si="2"/>
        <v>71.190674437968354</v>
      </c>
    </row>
    <row r="28" spans="1:5" ht="14.5">
      <c r="A28" s="17"/>
      <c r="B28" s="17" t="s">
        <v>15</v>
      </c>
      <c r="C28" s="18">
        <v>2470</v>
      </c>
      <c r="D28" s="18">
        <f>384+300</f>
        <v>684</v>
      </c>
      <c r="E28" s="32">
        <f t="shared" si="2"/>
        <v>27.692307692307693</v>
      </c>
    </row>
    <row r="29" spans="1:5" ht="14.5">
      <c r="A29" s="17"/>
      <c r="B29" s="17" t="s">
        <v>16</v>
      </c>
      <c r="C29" s="18">
        <v>2354</v>
      </c>
      <c r="D29" s="18">
        <f>1573+300</f>
        <v>1873</v>
      </c>
      <c r="E29" s="32">
        <f t="shared" si="2"/>
        <v>79.566694987255744</v>
      </c>
    </row>
    <row r="30" spans="1:5" ht="14.5">
      <c r="A30" s="17"/>
      <c r="B30" s="17" t="s">
        <v>17</v>
      </c>
      <c r="C30" s="18">
        <v>2067</v>
      </c>
      <c r="D30" s="18">
        <f>994+300</f>
        <v>1294</v>
      </c>
      <c r="E30" s="32">
        <f t="shared" si="2"/>
        <v>62.602805999032419</v>
      </c>
    </row>
    <row r="31" spans="1:5" ht="14.5">
      <c r="A31" s="17"/>
      <c r="B31" s="17" t="s">
        <v>18</v>
      </c>
      <c r="C31" s="18">
        <v>1668</v>
      </c>
      <c r="D31" s="18">
        <f>940+138</f>
        <v>1078</v>
      </c>
      <c r="E31" s="32">
        <f t="shared" si="2"/>
        <v>64.628297362110317</v>
      </c>
    </row>
    <row r="32" spans="1:5" ht="15" thickBot="1">
      <c r="A32" s="19"/>
      <c r="B32" s="19" t="s">
        <v>19</v>
      </c>
      <c r="C32" s="20">
        <v>1292</v>
      </c>
      <c r="D32" s="20">
        <f>607+100</f>
        <v>707</v>
      </c>
      <c r="E32" s="32">
        <f t="shared" si="2"/>
        <v>54.721362229102169</v>
      </c>
    </row>
    <row r="33" spans="1:10" ht="14.5">
      <c r="A33" s="21" t="s">
        <v>21</v>
      </c>
      <c r="B33" s="22"/>
      <c r="C33" s="23">
        <f>SUM(C21:C32)</f>
        <v>25222</v>
      </c>
      <c r="D33" s="23">
        <f t="shared" si="3" ref="D33">SUM(D21:D32)</f>
        <v>13021</v>
      </c>
      <c r="E33" s="32">
        <f t="shared" si="2"/>
        <v>51.625564982951389</v>
      </c>
      <c r="F33" s="33"/>
      <c r="G33" s="33"/>
      <c r="H33" s="33"/>
      <c r="I33" s="33"/>
      <c r="J33" s="33"/>
    </row>
    <row r="34" spans="1:10" ht="15" thickBot="1">
      <c r="A34" s="34"/>
      <c r="B34" s="35"/>
      <c r="C34" s="35"/>
      <c r="D34" s="35"/>
      <c r="E34" s="36"/>
      <c r="F34" s="33"/>
      <c r="G34" s="33"/>
      <c r="H34" s="33"/>
      <c r="I34" s="33"/>
      <c r="J34" s="33"/>
    </row>
    <row r="35" spans="1:5" ht="14.5">
      <c r="A35" s="37"/>
      <c r="B35" s="38">
        <v>1</v>
      </c>
      <c r="C35" s="39">
        <v>2</v>
      </c>
      <c r="D35" s="39">
        <v>3</v>
      </c>
      <c r="E35" s="40">
        <v>4</v>
      </c>
    </row>
    <row r="36" spans="1:5" ht="14.5">
      <c r="A36" s="31">
        <v>2021</v>
      </c>
      <c r="B36" s="17" t="s">
        <v>8</v>
      </c>
      <c r="C36" s="18">
        <v>1401</v>
      </c>
      <c r="D36" s="18">
        <v>239</v>
      </c>
      <c r="E36" s="32">
        <f>(D36/C36)*100%</f>
        <v>0.17059243397573162</v>
      </c>
    </row>
    <row r="37" spans="1:5" ht="14.5">
      <c r="A37" s="17"/>
      <c r="B37" s="17" t="s">
        <v>9</v>
      </c>
      <c r="C37" s="18">
        <v>1042</v>
      </c>
      <c r="D37" s="18">
        <v>371</v>
      </c>
      <c r="E37" s="32">
        <f t="shared" si="4" ref="E37:E47">(D37/C37)*100%</f>
        <v>0.35604606525911708</v>
      </c>
    </row>
    <row r="38" spans="1:5" ht="14.5">
      <c r="A38" s="17"/>
      <c r="B38" s="17" t="s">
        <v>10</v>
      </c>
      <c r="C38" s="18">
        <v>875</v>
      </c>
      <c r="D38" s="18">
        <v>633</v>
      </c>
      <c r="E38" s="32">
        <f t="shared" si="4"/>
        <v>0.72342857142857142</v>
      </c>
    </row>
    <row r="39" spans="1:5" ht="14.5">
      <c r="A39" s="17"/>
      <c r="B39" s="17" t="s">
        <v>11</v>
      </c>
      <c r="C39" s="18">
        <v>727</v>
      </c>
      <c r="D39" s="18">
        <v>234</v>
      </c>
      <c r="E39" s="32">
        <f t="shared" si="4"/>
        <v>0.3218707015130674</v>
      </c>
    </row>
    <row r="40" spans="1:5" ht="14.5">
      <c r="A40" s="17"/>
      <c r="B40" s="17" t="s">
        <v>12</v>
      </c>
      <c r="C40" s="18">
        <v>2249</v>
      </c>
      <c r="D40" s="18">
        <v>218</v>
      </c>
      <c r="E40" s="32">
        <f t="shared" si="4"/>
        <v>0.096931969764339709</v>
      </c>
    </row>
    <row r="41" spans="1:5" ht="14.5">
      <c r="A41" s="17"/>
      <c r="B41" s="17" t="s">
        <v>13</v>
      </c>
      <c r="C41" s="18">
        <v>3000</v>
      </c>
      <c r="D41" s="18">
        <v>140</v>
      </c>
      <c r="E41" s="32">
        <f t="shared" si="4"/>
        <v>0.046666666666666669</v>
      </c>
    </row>
    <row r="42" spans="1:5" ht="14.5">
      <c r="A42" s="17"/>
      <c r="B42" s="17" t="s">
        <v>14</v>
      </c>
      <c r="C42" s="18">
        <v>1728</v>
      </c>
      <c r="D42" s="18">
        <v>275</v>
      </c>
      <c r="E42" s="32">
        <f t="shared" si="4"/>
        <v>0.15914351851851852</v>
      </c>
    </row>
    <row r="43" spans="1:5" ht="14.5">
      <c r="A43" s="17"/>
      <c r="B43" s="17" t="s">
        <v>15</v>
      </c>
      <c r="C43" s="18">
        <v>2336</v>
      </c>
      <c r="D43" s="18">
        <v>259</v>
      </c>
      <c r="E43" s="32">
        <f t="shared" si="4"/>
        <v>0.11087328767123288</v>
      </c>
    </row>
    <row r="44" spans="1:5" ht="14.5">
      <c r="A44" s="17"/>
      <c r="B44" s="17" t="s">
        <v>16</v>
      </c>
      <c r="C44" s="18">
        <v>2043</v>
      </c>
      <c r="D44" s="18">
        <v>180</v>
      </c>
      <c r="E44" s="32">
        <f t="shared" si="4"/>
        <v>0.088105726872246701</v>
      </c>
    </row>
    <row r="45" spans="1:5" ht="14.5">
      <c r="A45" s="17"/>
      <c r="B45" s="17" t="s">
        <v>17</v>
      </c>
      <c r="C45" s="18">
        <v>1983</v>
      </c>
      <c r="D45" s="18">
        <v>354</v>
      </c>
      <c r="E45" s="32">
        <f t="shared" si="4"/>
        <v>0.17851739788199697</v>
      </c>
    </row>
    <row r="46" spans="1:5" ht="14.5">
      <c r="A46" s="17"/>
      <c r="B46" s="17" t="s">
        <v>18</v>
      </c>
      <c r="C46" s="18">
        <v>2071</v>
      </c>
      <c r="D46" s="18">
        <v>211</v>
      </c>
      <c r="E46" s="32">
        <f t="shared" si="4"/>
        <v>0.10188314823756639</v>
      </c>
    </row>
    <row r="47" spans="1:5" ht="15" thickBot="1">
      <c r="A47" s="19"/>
      <c r="B47" s="19" t="s">
        <v>19</v>
      </c>
      <c r="C47" s="20">
        <v>1617</v>
      </c>
      <c r="D47" s="20">
        <v>278</v>
      </c>
      <c r="E47" s="32">
        <f t="shared" si="4"/>
        <v>0.17192331478045764</v>
      </c>
    </row>
    <row r="48" spans="1:5" ht="14.5">
      <c r="A48" s="21" t="s">
        <v>22</v>
      </c>
      <c r="B48" s="22"/>
      <c r="C48" s="23">
        <f>SUM(C36:C47)</f>
        <v>21072</v>
      </c>
      <c r="D48" s="23">
        <f t="shared" si="5" ref="D48">SUM(D36:D47)</f>
        <v>3392</v>
      </c>
      <c r="E48" s="41">
        <f t="shared" si="6" ref="E48">SUM(E36:E47)</f>
        <v>2.5259828025695126</v>
      </c>
    </row>
    <row r="49" spans="1:5" ht="15" thickBot="1">
      <c r="A49" s="42"/>
      <c r="B49" s="43"/>
      <c r="C49" s="43"/>
      <c r="D49" s="43"/>
      <c r="E49" s="44"/>
    </row>
    <row r="50" spans="1:5" ht="14.5">
      <c r="A50" s="27"/>
      <c r="B50" s="28">
        <v>1</v>
      </c>
      <c r="C50" s="29">
        <v>2</v>
      </c>
      <c r="D50" s="29">
        <v>3</v>
      </c>
      <c r="E50" s="30">
        <v>4</v>
      </c>
    </row>
    <row r="51" spans="1:5" ht="14.5">
      <c r="A51" s="31">
        <v>2020</v>
      </c>
      <c r="B51" s="17" t="s">
        <v>8</v>
      </c>
      <c r="C51" s="18">
        <v>1212</v>
      </c>
      <c r="D51" s="18">
        <v>704</v>
      </c>
      <c r="E51" s="32">
        <f>(D51/C51)*100%</f>
        <v>0.58085808580858089</v>
      </c>
    </row>
    <row r="52" spans="1:5" ht="14.5">
      <c r="A52" s="17"/>
      <c r="B52" s="17" t="s">
        <v>9</v>
      </c>
      <c r="C52" s="18">
        <v>1062</v>
      </c>
      <c r="D52" s="18">
        <v>632</v>
      </c>
      <c r="E52" s="32">
        <f t="shared" si="7" ref="E52:E62">(D52/C52)*100%</f>
        <v>0.59510357815442561</v>
      </c>
    </row>
    <row r="53" spans="1:5" ht="14.5">
      <c r="A53" s="17"/>
      <c r="B53" s="17" t="s">
        <v>10</v>
      </c>
      <c r="C53" s="18">
        <v>482</v>
      </c>
      <c r="D53" s="18">
        <v>378</v>
      </c>
      <c r="E53" s="32">
        <f t="shared" si="7"/>
        <v>0.78423236514522821</v>
      </c>
    </row>
    <row r="54" spans="1:5" ht="14.5">
      <c r="A54" s="17"/>
      <c r="B54" s="17" t="s">
        <v>11</v>
      </c>
      <c r="C54" s="18">
        <v>131</v>
      </c>
      <c r="D54" s="18">
        <v>358</v>
      </c>
      <c r="E54" s="32">
        <f t="shared" si="7"/>
        <v>2.7328244274809159</v>
      </c>
    </row>
    <row r="55" spans="1:5" ht="14.5">
      <c r="A55" s="17"/>
      <c r="B55" s="17" t="s">
        <v>12</v>
      </c>
      <c r="C55" s="18">
        <v>184</v>
      </c>
      <c r="D55" s="18">
        <v>484</v>
      </c>
      <c r="E55" s="32">
        <f t="shared" si="7"/>
        <v>2.6304347826086958</v>
      </c>
    </row>
    <row r="56" spans="1:5" ht="14.5">
      <c r="A56" s="17"/>
      <c r="B56" s="17" t="s">
        <v>13</v>
      </c>
      <c r="C56" s="18">
        <v>6221</v>
      </c>
      <c r="D56" s="18">
        <v>350</v>
      </c>
      <c r="E56" s="32">
        <f t="shared" si="7"/>
        <v>0.056261051277929595</v>
      </c>
    </row>
    <row r="57" spans="1:5" ht="14.5">
      <c r="A57" s="17"/>
      <c r="B57" s="17" t="s">
        <v>14</v>
      </c>
      <c r="C57" s="18">
        <v>881</v>
      </c>
      <c r="D57" s="18">
        <v>440</v>
      </c>
      <c r="E57" s="32">
        <f t="shared" si="7"/>
        <v>0.49943246311010214</v>
      </c>
    </row>
    <row r="58" spans="1:5" ht="14.5">
      <c r="A58" s="17"/>
      <c r="B58" s="17" t="s">
        <v>15</v>
      </c>
      <c r="C58" s="18">
        <v>759</v>
      </c>
      <c r="D58" s="18">
        <v>180</v>
      </c>
      <c r="E58" s="32">
        <f t="shared" si="7"/>
        <v>0.23715415019762845</v>
      </c>
    </row>
    <row r="59" spans="1:5" ht="14.5">
      <c r="A59" s="17"/>
      <c r="B59" s="17" t="s">
        <v>16</v>
      </c>
      <c r="C59" s="18">
        <v>1071</v>
      </c>
      <c r="D59" s="18">
        <v>575</v>
      </c>
      <c r="E59" s="32">
        <f t="shared" si="7"/>
        <v>0.53688141923436039</v>
      </c>
    </row>
    <row r="60" spans="1:5" ht="14.5">
      <c r="A60" s="17"/>
      <c r="B60" s="17" t="s">
        <v>17</v>
      </c>
      <c r="C60" s="18">
        <v>969</v>
      </c>
      <c r="D60" s="18">
        <v>709</v>
      </c>
      <c r="E60" s="32">
        <f t="shared" si="7"/>
        <v>0.7316821465428277</v>
      </c>
    </row>
    <row r="61" spans="1:5" ht="14.5">
      <c r="A61" s="17"/>
      <c r="B61" s="17" t="s">
        <v>18</v>
      </c>
      <c r="C61" s="18">
        <v>1432</v>
      </c>
      <c r="D61" s="18">
        <v>266</v>
      </c>
      <c r="E61" s="32">
        <f t="shared" si="7"/>
        <v>0.18575418994413409</v>
      </c>
    </row>
    <row r="62" spans="1:5" ht="15" thickBot="1">
      <c r="A62" s="19"/>
      <c r="B62" s="19" t="s">
        <v>19</v>
      </c>
      <c r="C62" s="20">
        <v>1014</v>
      </c>
      <c r="D62" s="20">
        <v>635</v>
      </c>
      <c r="E62" s="32">
        <f t="shared" si="7"/>
        <v>0.62623274161735698</v>
      </c>
    </row>
    <row r="63" spans="1:5" ht="14.5">
      <c r="A63" s="21" t="s">
        <v>23</v>
      </c>
      <c r="B63" s="22"/>
      <c r="C63" s="23">
        <f>SUM(C51:C62)</f>
        <v>15418</v>
      </c>
      <c r="D63" s="23">
        <f t="shared" si="8" ref="D63">SUM(D51:D62)</f>
        <v>5711</v>
      </c>
      <c r="E63" s="41">
        <f t="shared" si="9" ref="E63">SUM(E51:E62)</f>
        <v>10.196851401122185</v>
      </c>
    </row>
    <row r="64" spans="1:5" ht="15" thickBot="1">
      <c r="A64" s="45"/>
      <c r="B64" s="46"/>
      <c r="C64" s="46"/>
      <c r="D64" s="46"/>
      <c r="E64" s="47"/>
    </row>
    <row r="65" spans="1:5" ht="14.5">
      <c r="A65" s="27"/>
      <c r="B65" s="28">
        <v>1</v>
      </c>
      <c r="C65" s="29">
        <v>2</v>
      </c>
      <c r="D65" s="29">
        <v>3</v>
      </c>
      <c r="E65" s="30">
        <v>4</v>
      </c>
    </row>
    <row r="66" spans="1:5" ht="14.5">
      <c r="A66" s="31">
        <v>2019</v>
      </c>
      <c r="B66" s="17" t="s">
        <v>8</v>
      </c>
      <c r="C66" s="18">
        <v>1146</v>
      </c>
      <c r="D66" s="18">
        <v>570</v>
      </c>
      <c r="E66" s="32">
        <f>(D66/C66)*100%</f>
        <v>0.49738219895287961</v>
      </c>
    </row>
    <row r="67" spans="1:5" ht="14.5">
      <c r="A67" s="17"/>
      <c r="B67" s="17" t="s">
        <v>9</v>
      </c>
      <c r="C67" s="18">
        <v>963</v>
      </c>
      <c r="D67" s="18">
        <v>637</v>
      </c>
      <c r="E67" s="32">
        <f t="shared" si="10" ref="E67:E77">(D67/C67)*100%</f>
        <v>0.66147455867082039</v>
      </c>
    </row>
    <row r="68" spans="1:5" ht="14.5">
      <c r="A68" s="17"/>
      <c r="B68" s="17" t="s">
        <v>10</v>
      </c>
      <c r="C68" s="18">
        <v>935</v>
      </c>
      <c r="D68" s="18">
        <v>549</v>
      </c>
      <c r="E68" s="32">
        <f t="shared" si="10"/>
        <v>0.58716577540106951</v>
      </c>
    </row>
    <row r="69" spans="1:5" ht="14.5">
      <c r="A69" s="17"/>
      <c r="B69" s="17" t="s">
        <v>11</v>
      </c>
      <c r="C69" s="18">
        <v>1187</v>
      </c>
      <c r="D69" s="18">
        <v>625</v>
      </c>
      <c r="E69" s="32">
        <f t="shared" si="10"/>
        <v>0.52653748946925016</v>
      </c>
    </row>
    <row r="70" spans="1:5" ht="14.5">
      <c r="A70" s="17"/>
      <c r="B70" s="17" t="s">
        <v>12</v>
      </c>
      <c r="C70" s="18">
        <v>1051</v>
      </c>
      <c r="D70" s="18">
        <v>718</v>
      </c>
      <c r="E70" s="32">
        <f t="shared" si="10"/>
        <v>0.68315889628924831</v>
      </c>
    </row>
    <row r="71" spans="1:5" ht="14.5">
      <c r="A71" s="17"/>
      <c r="B71" s="17" t="s">
        <v>13</v>
      </c>
      <c r="C71" s="18">
        <v>3610</v>
      </c>
      <c r="D71" s="18">
        <v>1308</v>
      </c>
      <c r="E71" s="32">
        <f t="shared" si="10"/>
        <v>0.36232686980609419</v>
      </c>
    </row>
    <row r="72" spans="1:5" ht="14.5">
      <c r="A72" s="17"/>
      <c r="B72" s="17" t="s">
        <v>14</v>
      </c>
      <c r="C72" s="18">
        <v>2484</v>
      </c>
      <c r="D72" s="18">
        <v>1085</v>
      </c>
      <c r="E72" s="32">
        <f t="shared" si="10"/>
        <v>0.43679549114331723</v>
      </c>
    </row>
    <row r="73" spans="1:5" ht="14.5">
      <c r="A73" s="17"/>
      <c r="B73" s="17" t="s">
        <v>15</v>
      </c>
      <c r="C73" s="18">
        <v>1333</v>
      </c>
      <c r="D73" s="18">
        <v>633</v>
      </c>
      <c r="E73" s="32">
        <f t="shared" si="10"/>
        <v>0.4748687171792948</v>
      </c>
    </row>
    <row r="74" spans="1:5" ht="14.5">
      <c r="A74" s="17"/>
      <c r="B74" s="17" t="s">
        <v>16</v>
      </c>
      <c r="C74" s="18">
        <v>1512</v>
      </c>
      <c r="D74" s="18">
        <v>764</v>
      </c>
      <c r="E74" s="32">
        <f t="shared" si="10"/>
        <v>0.50529100529100535</v>
      </c>
    </row>
    <row r="75" spans="1:5" ht="14.5">
      <c r="A75" s="17"/>
      <c r="B75" s="17" t="s">
        <v>17</v>
      </c>
      <c r="C75" s="18">
        <v>1274</v>
      </c>
      <c r="D75" s="18">
        <v>621</v>
      </c>
      <c r="E75" s="32">
        <f t="shared" si="10"/>
        <v>0.48744113029827313</v>
      </c>
    </row>
    <row r="76" spans="1:5" ht="14.5">
      <c r="A76" s="17"/>
      <c r="B76" s="17" t="s">
        <v>18</v>
      </c>
      <c r="C76" s="18">
        <v>1302</v>
      </c>
      <c r="D76" s="18">
        <v>564</v>
      </c>
      <c r="E76" s="32">
        <f t="shared" si="10"/>
        <v>0.43317972350230416</v>
      </c>
    </row>
    <row r="77" spans="1:5" ht="15" thickBot="1">
      <c r="A77" s="19"/>
      <c r="B77" s="19" t="s">
        <v>19</v>
      </c>
      <c r="C77" s="20">
        <v>925</v>
      </c>
      <c r="D77" s="20">
        <v>1165</v>
      </c>
      <c r="E77" s="32">
        <f t="shared" si="10"/>
        <v>1.2594594594594595</v>
      </c>
    </row>
    <row r="78" spans="1:5" ht="14.5">
      <c r="A78" s="21" t="s">
        <v>24</v>
      </c>
      <c r="B78" s="22"/>
      <c r="C78" s="23">
        <f>SUM(C66:C77)</f>
        <v>17722</v>
      </c>
      <c r="D78" s="23">
        <f t="shared" si="11" ref="D78">SUM(D66:D77)</f>
        <v>9239</v>
      </c>
      <c r="E78" s="41">
        <f t="shared" si="12" ref="E78">SUM(E66:E77)</f>
        <v>6.9150813154630164</v>
      </c>
    </row>
    <row r="79" spans="1:5" ht="15" thickBot="1">
      <c r="A79" s="45"/>
      <c r="B79" s="46"/>
      <c r="C79" s="46"/>
      <c r="D79" s="46"/>
      <c r="E79" s="47"/>
    </row>
    <row r="80" ht="15" thickBot="1"/>
    <row r="81" spans="1:5" ht="15" thickBot="1">
      <c r="A81" s="48" t="s">
        <v>25</v>
      </c>
      <c r="B81" s="49"/>
      <c r="C81" s="49"/>
      <c r="D81" s="49"/>
      <c r="E81" s="50"/>
    </row>
  </sheetData>
  <mergeCells count="15">
    <mergeCell ref="A81:E81"/>
    <mergeCell ref="F33:J33"/>
    <mergeCell ref="A64:E64"/>
    <mergeCell ref="A79:E79"/>
    <mergeCell ref="A2:E2"/>
    <mergeCell ref="A18:B18"/>
    <mergeCell ref="A33:B33"/>
    <mergeCell ref="A48:B48"/>
    <mergeCell ref="A63:B63"/>
    <mergeCell ref="A78:B78"/>
    <mergeCell ref="B3:B4"/>
    <mergeCell ref="C3:D3"/>
    <mergeCell ref="E3:E4"/>
    <mergeCell ref="A3:A4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