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<sst xmlns="http://schemas.openxmlformats.org/spreadsheetml/2006/main" count="79" uniqueCount="42">
  <si>
    <t>Tabel</t>
  </si>
  <si>
    <t>Banyaknya Produksi dan Nilai Produksi Hasil Tangkapan Laut</t>
  </si>
  <si>
    <t>Menurut Bulan di Kabupaten Brebes Tahun 2024</t>
  </si>
  <si>
    <t>Non Pelabuhan</t>
  </si>
  <si>
    <t>Pelabuhan</t>
  </si>
  <si>
    <t>Bulan</t>
  </si>
  <si>
    <t>Banyaknya Produksi (Kg)</t>
  </si>
  <si>
    <t>Nilai Produksi           (Ribu Rupiah)</t>
  </si>
  <si>
    <t>1</t>
  </si>
  <si>
    <t>2</t>
  </si>
  <si>
    <t>3</t>
  </si>
  <si>
    <t>01. JANUARI</t>
  </si>
  <si>
    <t>Januari</t>
  </si>
  <si>
    <t>02. FEBRUARI</t>
  </si>
  <si>
    <t>Februari</t>
  </si>
  <si>
    <t>03. MARET</t>
  </si>
  <si>
    <t>Maret</t>
  </si>
  <si>
    <t>04. APRIL</t>
  </si>
  <si>
    <t>April</t>
  </si>
  <si>
    <t>05. MEI</t>
  </si>
  <si>
    <t>Mei</t>
  </si>
  <si>
    <t>06. JUNI</t>
  </si>
  <si>
    <t>Juni</t>
  </si>
  <si>
    <t>07. JULI</t>
  </si>
  <si>
    <t>Juli</t>
  </si>
  <si>
    <t>08. AGUSTUS</t>
  </si>
  <si>
    <t>Agustus</t>
  </si>
  <si>
    <t>09. SEPTEMBER</t>
  </si>
  <si>
    <t>September</t>
  </si>
  <si>
    <t>10. OKTOBER</t>
  </si>
  <si>
    <t>Oktober</t>
  </si>
  <si>
    <t>11. NOVEMBER</t>
  </si>
  <si>
    <t>November</t>
  </si>
  <si>
    <t>12. DESEMBER</t>
  </si>
  <si>
    <t>Desember</t>
  </si>
  <si>
    <t>Sumber: Dinas Perikanan Kab.Brebes</t>
  </si>
  <si>
    <t>*) Berdasarkan Hasil Ikan yang Dilelang dan Tidak Dilelang Di TPI</t>
  </si>
  <si>
    <t>Nilai Produksi (Ribu Rupiah)</t>
  </si>
  <si>
    <t>TW I</t>
  </si>
  <si>
    <t>TW II</t>
  </si>
  <si>
    <t>TW III</t>
  </si>
  <si>
    <t>TW IV</t>
  </si>
</sst>
</file>

<file path=xl/styles.xml><?xml version="1.0" encoding="utf-8"?>
<styleSheet xmlns="http://schemas.openxmlformats.org/spreadsheetml/2006/main">
  <numFmts count="3">
    <numFmt numFmtId="177" formatCode="_-* #,##0_-;\-* #,##0_-;_-* &quot;-&quot;_-;_-@"/>
    <numFmt numFmtId="178" formatCode="_(* #,##0_);_(* \(#,##0\);_(* &quot;-&quot;??_);_(@_)"/>
    <numFmt numFmtId="179" formatCode="_(* #,##0_);_(* \(#,##0\);_(* &quot;-&quot;_);_(@_)"/>
  </numFmts>
  <fonts count="9">
    <font>
      <sz val="10"/>
      <color theme="1"/>
      <name val="Arial"/>
      <family val="2"/>
    </font>
    <font>
      <sz val="12"/>
      <color theme="1"/>
      <name val="Arial"/>
      <family val="2"/>
    </font>
    <font>
      <b/>
      <i/>
      <sz val="10"/>
      <color rgb="FF000000"/>
      <name val="Arial"/>
      <family val="2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/>
      <right style="medium">
        <color rgb="FF000000"/>
      </right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8">
    <xf numFmtId="0" fontId="0" fillId="0" borderId="0" xfId="0"/>
    <xf numFmtId="0" fontId="8" fillId="0" borderId="0" xfId="0" applyFont="1" applyAlignment="1">
      <alignment/>
    </xf>
    <xf numFmtId="0" fontId="4" fillId="0" borderId="0" xfId="0" applyFont="1" applyAlignment="1">
      <alignment horizontal="center"/>
    </xf>
    <xf numFmtId="0" fontId="3" fillId="0" borderId="0" xfId="0" applyFont="1" applyAlignment="1">
      <alignment/>
    </xf>
    <xf numFmtId="0" fontId="5" fillId="0" borderId="1" xfId="0" applyFont="1" applyBorder="1" applyAlignment="1">
      <alignment horizontal="left"/>
    </xf>
    <xf numFmtId="0" fontId="8" fillId="0" borderId="1" xfId="0" applyFont="1" applyBorder="1"/>
    <xf numFmtId="0" fontId="4" fillId="2" borderId="2" xfId="0" applyFont="1" applyBorder="1" applyAlignment="1">
      <alignment horizontal="center" vertical="center" wrapText="1"/>
    </xf>
    <xf numFmtId="0" fontId="4" fillId="2" borderId="3" xfId="0" applyFont="1" applyBorder="1" applyAlignment="1">
      <alignment horizontal="center" vertical="center" wrapText="1"/>
    </xf>
    <xf numFmtId="0" fontId="7" fillId="2" borderId="2" xfId="0" applyFont="1" applyBorder="1" applyAlignment="1">
      <alignment horizontal="center" vertical="center" wrapText="1"/>
    </xf>
    <xf numFmtId="0" fontId="7" fillId="2" borderId="3" xfId="0" applyFont="1" applyBorder="1" applyAlignment="1">
      <alignment horizontal="center" vertical="center" wrapText="1"/>
    </xf>
    <xf numFmtId="0" fontId="4" fillId="2" borderId="4" xfId="0" applyFont="1" applyBorder="1" applyAlignment="1">
      <alignment horizontal="center"/>
    </xf>
    <xf numFmtId="0" fontId="4" fillId="2" borderId="5" xfId="0" applyFont="1" applyBorder="1" applyAlignment="1">
      <alignment horizontal="center"/>
    </xf>
    <xf numFmtId="0" fontId="7" fillId="2" borderId="6" xfId="0" applyFont="1" applyBorder="1" applyAlignment="1">
      <alignment horizontal="center"/>
    </xf>
    <xf numFmtId="0" fontId="7" fillId="2" borderId="7" xfId="0" applyFont="1" applyBorder="1" applyAlignment="1">
      <alignment horizontal="center"/>
    </xf>
    <xf numFmtId="0" fontId="6" fillId="0" borderId="4" xfId="0" applyFont="1" applyBorder="1" applyAlignment="1">
      <alignment/>
    </xf>
    <xf numFmtId="179" fontId="6" fillId="0" borderId="5" xfId="0" applyNumberFormat="1" applyFont="1" applyBorder="1" applyAlignment="1">
      <alignment horizontal="right"/>
    </xf>
    <xf numFmtId="0" fontId="3" fillId="0" borderId="2" xfId="0" applyFont="1" applyBorder="1" applyAlignment="1">
      <alignment/>
    </xf>
    <xf numFmtId="177" fontId="3" fillId="0" borderId="2" xfId="0" applyNumberFormat="1" applyFont="1" applyBorder="1" applyAlignment="1">
      <alignment/>
    </xf>
    <xf numFmtId="0" fontId="6" fillId="0" borderId="4" xfId="0" applyFont="1" applyBorder="1" applyAlignment="1">
      <alignment horizontal="right"/>
    </xf>
    <xf numFmtId="179" fontId="4" fillId="0" borderId="5" xfId="0" applyNumberFormat="1" applyFont="1" applyBorder="1" applyAlignment="1">
      <alignment horizontal="right"/>
    </xf>
    <xf numFmtId="179" fontId="4" fillId="0" borderId="5" xfId="0" applyNumberFormat="1" applyFont="1" applyBorder="1" applyAlignment="1">
      <alignment/>
    </xf>
    <xf numFmtId="0" fontId="5" fillId="0" borderId="2" xfId="0" applyFont="1" applyBorder="1" applyAlignment="1">
      <alignment/>
    </xf>
    <xf numFmtId="177" fontId="5" fillId="0" borderId="2" xfId="0" applyNumberFormat="1" applyFont="1" applyBorder="1" applyAlignment="1">
      <alignment/>
    </xf>
    <xf numFmtId="178" fontId="4" fillId="0" borderId="5" xfId="0" applyNumberFormat="1" applyFont="1" applyBorder="1" applyAlignment="1">
      <alignment/>
    </xf>
    <xf numFmtId="177" fontId="3" fillId="0" borderId="0" xfId="0" applyNumberFormat="1" applyFont="1" applyAlignment="1">
      <alignment/>
    </xf>
    <xf numFmtId="0" fontId="2" fillId="0" borderId="0" xfId="0" applyFont="1" applyAlignment="1">
      <alignment/>
    </xf>
    <xf numFmtId="0" fontId="1" fillId="0" borderId="2" xfId="0" applyFont="1" applyBorder="1" applyAlignment="1">
      <alignment horizontal="center"/>
    </xf>
    <xf numFmtId="177" fontId="1" fillId="0" borderId="2" xfId="0" applyNumberFormat="1" applyFont="1" applyBorder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36eb421-990c-4dcc-b88b-15b0b1063e06}">
  <dimension ref="A1:L35"/>
  <sheetViews>
    <sheetView tabSelected="1" workbookViewId="0" topLeftCell="A1"/>
  </sheetViews>
  <sheetFormatPr defaultRowHeight="12.75"/>
  <sheetData>
    <row r="1" spans="1:4" ht="15" customHeight="1">
      <c r="A1" s="2" t="s">
        <v>0</v>
      </c>
      <c r="D1" s="3"/>
    </row>
    <row r="2" spans="1:4" ht="15" customHeight="1">
      <c r="A2" s="2" t="s">
        <v>1</v>
      </c>
      <c r="D2" s="3"/>
    </row>
    <row r="3" spans="1:4" ht="15" customHeight="1">
      <c r="A3" s="2" t="s">
        <v>2</v>
      </c>
      <c r="D3" s="3"/>
    </row>
    <row r="4" spans="1:12" ht="15" customHeight="1" thickBot="1">
      <c r="A4" s="3"/>
      <c r="B4" s="3"/>
      <c r="C4" s="3"/>
      <c r="D4" s="3"/>
      <c r="F4" s="4" t="s">
        <v>3</v>
      </c>
      <c r="G4" s="5"/>
      <c r="H4" s="5"/>
      <c r="I4" s="3"/>
      <c r="J4" s="4" t="s">
        <v>4</v>
      </c>
      <c r="K4" s="5"/>
      <c r="L4" s="5"/>
    </row>
    <row r="5" spans="1:12" ht="31.5" customHeight="1" thickBot="1">
      <c r="A5" s="6" t="s">
        <v>5</v>
      </c>
      <c r="B5" s="7" t="s">
        <v>6</v>
      </c>
      <c r="C5" s="7" t="s">
        <v>7</v>
      </c>
      <c r="D5" s="3"/>
      <c r="F5" s="8" t="s">
        <v>5</v>
      </c>
      <c r="G5" s="9" t="s">
        <v>6</v>
      </c>
      <c r="H5" s="9" t="s">
        <v>7</v>
      </c>
      <c r="J5" s="8" t="s">
        <v>5</v>
      </c>
      <c r="K5" s="9" t="s">
        <v>6</v>
      </c>
      <c r="L5" s="9" t="s">
        <v>7</v>
      </c>
    </row>
    <row r="6" spans="1:12" ht="15.75" customHeight="1" thickBot="1">
      <c r="A6" s="10" t="s">
        <v>8</v>
      </c>
      <c r="B6" s="11" t="s">
        <v>9</v>
      </c>
      <c r="C6" s="11" t="s">
        <v>10</v>
      </c>
      <c r="D6" s="3"/>
      <c r="F6" s="12" t="s">
        <v>8</v>
      </c>
      <c r="G6" s="13" t="s">
        <v>9</v>
      </c>
      <c r="H6" s="13" t="s">
        <v>10</v>
      </c>
      <c r="J6" s="12" t="s">
        <v>8</v>
      </c>
      <c r="K6" s="13" t="s">
        <v>9</v>
      </c>
      <c r="L6" s="13" t="s">
        <v>10</v>
      </c>
    </row>
    <row r="7" spans="1:12" ht="15.75" customHeight="1" thickBot="1">
      <c r="A7" s="14" t="s">
        <v>11</v>
      </c>
      <c r="B7" s="15">
        <f>SUM(G7+K7)</f>
      </c>
      <c r="C7" s="15">
        <f>SUM(H7+L7)</f>
      </c>
      <c r="D7" s="3"/>
      <c r="F7" s="16" t="s">
        <v>12</v>
      </c>
      <c r="G7" s="17">
        <v>98412</v>
      </c>
      <c r="H7" s="17">
        <f>1926991400/1000</f>
        <v>1926991.40</v>
      </c>
      <c r="J7" s="16" t="s">
        <v>12</v>
      </c>
      <c r="K7" s="17">
        <v>323140</v>
      </c>
      <c r="L7" s="17">
        <f>6838070000/1000</f>
        <v>6838070</v>
      </c>
    </row>
    <row r="8" spans="1:12" ht="15.75" customHeight="1" thickBot="1">
      <c r="A8" s="14" t="s">
        <v>13</v>
      </c>
      <c r="B8" s="15">
        <f>SUM(G8+K8)</f>
      </c>
      <c r="C8" s="15">
        <f>SUM(H8+L8)</f>
      </c>
      <c r="D8" s="3"/>
      <c r="F8" s="16" t="s">
        <v>14</v>
      </c>
      <c r="G8" s="17">
        <f>107144</f>
        <v>107144</v>
      </c>
      <c r="H8" s="17">
        <f>2068825000/1000</f>
        <v>2068825</v>
      </c>
      <c r="J8" s="16" t="s">
        <v>14</v>
      </c>
      <c r="K8" s="17">
        <v>222121</v>
      </c>
      <c r="L8" s="17">
        <f>3690034000/1000</f>
        <v>3690034</v>
      </c>
    </row>
    <row r="9" spans="1:12" ht="15.75" customHeight="1" thickBot="1">
      <c r="A9" s="14" t="s">
        <v>15</v>
      </c>
      <c r="B9" s="15">
        <f>SUM(G9+K9)</f>
      </c>
      <c r="C9" s="15">
        <f>SUM(H9+L9)</f>
      </c>
      <c r="D9" s="3"/>
      <c r="F9" s="16" t="s">
        <v>16</v>
      </c>
      <c r="G9" s="17">
        <v>118356</v>
      </c>
      <c r="H9" s="17">
        <f>2201571000/1000</f>
        <v>2201571</v>
      </c>
      <c r="J9" s="16" t="s">
        <v>16</v>
      </c>
      <c r="K9" s="17">
        <f>222324</f>
        <v>222324</v>
      </c>
      <c r="L9" s="17">
        <f>2292504000/1000</f>
        <v>2292504</v>
      </c>
    </row>
    <row r="10" spans="1:12" ht="15.75" customHeight="1" thickBot="1">
      <c r="A10" s="14" t="s">
        <v>17</v>
      </c>
      <c r="B10" s="15">
        <f>SUM(G10+K10)</f>
      </c>
      <c r="C10" s="15">
        <f>SUM(H10+L10)</f>
      </c>
      <c r="D10" s="3"/>
      <c r="F10" s="16" t="s">
        <v>18</v>
      </c>
      <c r="G10" s="17">
        <v>110042</v>
      </c>
      <c r="H10" s="17">
        <f>2097085000/1000</f>
        <v>2097085</v>
      </c>
      <c r="J10" s="16" t="s">
        <v>18</v>
      </c>
      <c r="K10" s="17">
        <v>181655</v>
      </c>
      <c r="L10" s="17">
        <f>2393285000/1000</f>
        <v>2393285</v>
      </c>
    </row>
    <row r="11" spans="1:12" ht="15.75" customHeight="1" thickBot="1">
      <c r="A11" s="14" t="s">
        <v>19</v>
      </c>
      <c r="B11" s="15">
        <f>SUM(G11+K11)</f>
      </c>
      <c r="C11" s="15">
        <f>SUM(H11+L11)</f>
      </c>
      <c r="D11" s="3"/>
      <c r="F11" s="16" t="s">
        <v>20</v>
      </c>
      <c r="G11" s="17">
        <v>119008</v>
      </c>
      <c r="H11" s="17">
        <f>2241828500/1000</f>
        <v>2241828.50</v>
      </c>
      <c r="J11" s="16" t="s">
        <v>20</v>
      </c>
      <c r="K11" s="17">
        <v>151749</v>
      </c>
      <c r="L11" s="17">
        <f>3786524000/1000</f>
        <v>3786524</v>
      </c>
    </row>
    <row r="12" spans="1:12" ht="15.75" customHeight="1" thickBot="1">
      <c r="A12" s="14" t="s">
        <v>21</v>
      </c>
      <c r="B12" s="15">
        <f>SUM(G12+K12)</f>
      </c>
      <c r="C12" s="15">
        <f>SUM(H12+L12)</f>
      </c>
      <c r="D12" s="3"/>
      <c r="F12" s="16" t="s">
        <v>22</v>
      </c>
      <c r="G12" s="17">
        <v>191156</v>
      </c>
      <c r="H12" s="17">
        <f>3503804000/1000</f>
        <v>3503804</v>
      </c>
      <c r="J12" s="16" t="s">
        <v>22</v>
      </c>
      <c r="K12" s="17">
        <v>97603</v>
      </c>
      <c r="L12" s="17">
        <f>1975141000/1000</f>
        <v>1975141</v>
      </c>
    </row>
    <row r="13" spans="1:12" ht="15.75" customHeight="1" thickBot="1">
      <c r="A13" s="14" t="s">
        <v>23</v>
      </c>
      <c r="B13" s="15">
        <f>G13+K13</f>
      </c>
      <c r="C13" s="15">
        <f>H13+L13</f>
      </c>
      <c r="D13" s="3"/>
      <c r="F13" s="16" t="s">
        <v>24</v>
      </c>
      <c r="G13" s="17">
        <v>334992</v>
      </c>
      <c r="H13" s="17">
        <f>5824050000/1000</f>
        <v>5824050</v>
      </c>
      <c r="J13" s="16" t="s">
        <v>24</v>
      </c>
      <c r="K13" s="17">
        <v>85158</v>
      </c>
      <c r="L13" s="17">
        <f>905433000/1000</f>
        <v>905433</v>
      </c>
    </row>
    <row r="14" spans="1:12" ht="15.75" customHeight="1" thickBot="1">
      <c r="A14" s="14" t="s">
        <v>25</v>
      </c>
      <c r="B14" s="15">
        <f>G14+K14</f>
      </c>
      <c r="C14" s="15">
        <f>H14+L14</f>
      </c>
      <c r="D14" s="3"/>
      <c r="F14" s="16" t="s">
        <v>26</v>
      </c>
      <c r="G14" s="17">
        <v>287526</v>
      </c>
      <c r="H14" s="17">
        <f>4243767000/1000</f>
        <v>4243767</v>
      </c>
      <c r="J14" s="16" t="s">
        <v>26</v>
      </c>
      <c r="K14" s="17">
        <v>159350</v>
      </c>
      <c r="L14" s="17">
        <f>2135258000/1000</f>
        <v>2135258</v>
      </c>
    </row>
    <row r="15" spans="1:12" ht="15.75" customHeight="1" thickBot="1">
      <c r="A15" s="14" t="s">
        <v>27</v>
      </c>
      <c r="B15" s="15">
        <f>G15+K15</f>
      </c>
      <c r="C15" s="15">
        <f>H15+L15</f>
      </c>
      <c r="D15" s="3"/>
      <c r="F15" s="16" t="s">
        <v>28</v>
      </c>
      <c r="G15" s="17">
        <v>291239</v>
      </c>
      <c r="H15" s="17">
        <f>5043623000/1000</f>
        <v>5043623</v>
      </c>
      <c r="J15" s="16" t="s">
        <v>28</v>
      </c>
      <c r="K15" s="17">
        <v>156469</v>
      </c>
      <c r="L15" s="17">
        <f>1932370000/1000</f>
        <v>1932370</v>
      </c>
    </row>
    <row r="16" spans="1:12" ht="15.75" customHeight="1" thickBot="1">
      <c r="A16" s="14" t="s">
        <v>29</v>
      </c>
      <c r="B16" s="15">
        <f>G16+K16</f>
      </c>
      <c r="C16" s="15">
        <f>H16+L16</f>
      </c>
      <c r="D16" s="3"/>
      <c r="F16" s="16" t="s">
        <v>30</v>
      </c>
      <c r="G16" s="17">
        <v>226682</v>
      </c>
      <c r="H16" s="17">
        <f>4118013500/1000</f>
        <v>4118013.50</v>
      </c>
      <c r="J16" s="16" t="s">
        <v>30</v>
      </c>
      <c r="K16" s="17">
        <v>191591</v>
      </c>
      <c r="L16" s="17">
        <f>2606394000/1000</f>
        <v>2606394</v>
      </c>
    </row>
    <row r="17" spans="1:12" ht="15.75" customHeight="1" thickBot="1">
      <c r="A17" s="14" t="s">
        <v>31</v>
      </c>
      <c r="B17" s="15">
        <f>G17+K17</f>
      </c>
      <c r="C17" s="15">
        <f>H17+L17</f>
      </c>
      <c r="D17" s="3"/>
      <c r="F17" s="16" t="s">
        <v>32</v>
      </c>
      <c r="G17" s="17">
        <v>228225</v>
      </c>
      <c r="H17" s="17">
        <f>3491777500/1000</f>
        <v>3491777.50</v>
      </c>
      <c r="J17" s="16" t="s">
        <v>32</v>
      </c>
      <c r="K17" s="17">
        <v>159266</v>
      </c>
      <c r="L17" s="17">
        <f>3152851000/1000</f>
        <v>3152851</v>
      </c>
    </row>
    <row r="18" spans="1:12" ht="15.75" customHeight="1" thickBot="1">
      <c r="A18" s="14" t="s">
        <v>33</v>
      </c>
      <c r="B18" s="15">
        <f>G18+K18</f>
      </c>
      <c r="C18" s="15">
        <f>H18+L18</f>
      </c>
      <c r="D18" s="3"/>
      <c r="F18" s="16" t="s">
        <v>34</v>
      </c>
      <c r="G18" s="17">
        <v>322468</v>
      </c>
      <c r="H18" s="17">
        <f>4890228000/1000</f>
        <v>4890228</v>
      </c>
      <c r="J18" s="16" t="s">
        <v>34</v>
      </c>
      <c r="K18" s="17">
        <v>129226</v>
      </c>
      <c r="L18" s="17">
        <f>2940570000/1000</f>
        <v>2940570</v>
      </c>
    </row>
    <row r="19" spans="1:12" ht="15.75" customHeight="1" thickBot="1">
      <c r="A19" s="18">
        <v>2024</v>
      </c>
      <c r="B19" s="19">
        <f>SUM(B7:B18)</f>
      </c>
      <c r="C19" s="20">
        <f>SUM(C7:C18)</f>
      </c>
      <c r="D19" s="3"/>
      <c r="F19" s="21">
        <v>2024</v>
      </c>
      <c r="G19" s="22">
        <f>SUM(G7:G18)</f>
      </c>
      <c r="H19" s="22">
        <f>SUM(H7:H18)</f>
      </c>
      <c r="J19" s="16">
        <v>2024</v>
      </c>
      <c r="K19" s="22">
        <f>SUM(K7:K18)</f>
      </c>
      <c r="L19" s="22">
        <f>SUM(L7:L18)</f>
      </c>
    </row>
    <row r="20" spans="1:4" ht="15.75" customHeight="1" thickBot="1">
      <c r="A20" s="18">
        <v>2023</v>
      </c>
      <c r="B20" s="19">
        <v>4540993</v>
      </c>
      <c r="C20" s="20">
        <v>64993447</v>
      </c>
      <c r="D20" s="3"/>
    </row>
    <row r="21" spans="1:10" ht="15.75" customHeight="1" thickBot="1">
      <c r="A21" s="18">
        <v>2022</v>
      </c>
      <c r="B21" s="23">
        <v>4029571</v>
      </c>
      <c r="C21" s="20">
        <v>52516643</v>
      </c>
      <c r="D21" s="3"/>
      <c r="H21" s="24">
        <f>G19+K19</f>
        <v>4514902</v>
      </c>
      <c r="J21" s="24">
        <f>H19+L19</f>
        <v>76299997.900000006</v>
      </c>
    </row>
    <row r="22" spans="1:4" ht="15.75" customHeight="1" thickBot="1">
      <c r="A22" s="18">
        <f>A21-1</f>
      </c>
      <c r="B22" s="23">
        <v>3675474</v>
      </c>
      <c r="C22" s="20">
        <v>47817447</v>
      </c>
      <c r="D22" s="3"/>
    </row>
    <row r="23" spans="1:10" ht="15.75" customHeight="1" thickBot="1">
      <c r="A23" s="18">
        <f>A22-1</f>
      </c>
      <c r="B23" s="23">
        <v>3827110</v>
      </c>
      <c r="C23" s="20">
        <v>35263708</v>
      </c>
      <c r="D23" s="3"/>
      <c r="J23" s="24"/>
    </row>
    <row r="24" spans="1:4" ht="15.75" customHeight="1" thickBot="1">
      <c r="A24" s="18">
        <f>A23-1</f>
      </c>
      <c r="B24" s="23">
        <v>3897601</v>
      </c>
      <c r="C24" s="20">
        <v>35649385</v>
      </c>
      <c r="D24" s="3"/>
    </row>
    <row r="25" spans="1:4" ht="14.25" customHeight="1">
      <c r="A25" s="3"/>
      <c r="B25" s="3"/>
      <c r="C25" s="3"/>
      <c r="D25" s="3"/>
    </row>
    <row r="26" spans="1:4" ht="14.25" customHeight="1">
      <c r="A26" s="3"/>
      <c r="B26" s="3"/>
      <c r="C26" s="3"/>
      <c r="D26" s="3"/>
    </row>
    <row r="27" spans="1:1" ht="14.25" customHeight="1">
      <c r="A27" s="25" t="s">
        <v>35</v>
      </c>
    </row>
    <row r="28" spans="1:1" ht="14.25" customHeight="1">
      <c r="A28" s="25" t="s">
        <v>36</v>
      </c>
    </row>
    <row r="29" ht="14.25" customHeight="1"/>
    <row r="30" ht="15" customHeight="1" thickBot="1"/>
    <row r="31" spans="1:12" ht="46.5" customHeight="1" thickBot="1">
      <c r="A31" s="6"/>
      <c r="B31" s="6" t="s">
        <v>6</v>
      </c>
      <c r="C31" s="6" t="s">
        <v>37</v>
      </c>
      <c r="F31" s="6"/>
      <c r="G31" s="6" t="s">
        <v>6</v>
      </c>
      <c r="H31" s="6" t="s">
        <v>37</v>
      </c>
      <c r="J31" s="6"/>
      <c r="K31" s="6" t="s">
        <v>6</v>
      </c>
      <c r="L31" s="6" t="s">
        <v>37</v>
      </c>
    </row>
    <row r="32" spans="1:12" ht="15.75" customHeight="1" thickBot="1">
      <c r="A32" s="26" t="s">
        <v>38</v>
      </c>
      <c r="B32" s="27">
        <f>SUM(B7:B9)</f>
      </c>
      <c r="C32" s="27">
        <f>SUM(C7:C9)</f>
      </c>
      <c r="F32" s="26" t="s">
        <v>38</v>
      </c>
      <c r="G32" s="27">
        <f>SUM(G7:G9)</f>
      </c>
      <c r="H32" s="27">
        <f>SUM(H7:H9)</f>
      </c>
      <c r="J32" s="26" t="s">
        <v>38</v>
      </c>
      <c r="K32" s="27">
        <f>SUM(K7:K9)</f>
      </c>
      <c r="L32" s="27">
        <f>SUM(L7:L9)</f>
      </c>
    </row>
    <row r="33" spans="1:12" ht="15.75" customHeight="1" thickBot="1">
      <c r="A33" s="26" t="s">
        <v>39</v>
      </c>
      <c r="B33" s="27">
        <f>SUM(B10:B12)</f>
      </c>
      <c r="C33" s="27">
        <f>SUM(C10:C12)</f>
      </c>
      <c r="F33" s="26" t="s">
        <v>39</v>
      </c>
      <c r="G33" s="27">
        <f>SUM(G10:G12)</f>
      </c>
      <c r="H33" s="27">
        <f>SUM(H10:H12)</f>
      </c>
      <c r="J33" s="26" t="s">
        <v>39</v>
      </c>
      <c r="K33" s="27">
        <f>SUM(K10:K12)</f>
      </c>
      <c r="L33" s="27">
        <f>SUM(L10:L12)</f>
      </c>
    </row>
    <row r="34" spans="1:12" ht="15.75" customHeight="1" thickBot="1">
      <c r="A34" s="26" t="s">
        <v>40</v>
      </c>
      <c r="B34" s="27">
        <f>SUM(B13:B15)</f>
      </c>
      <c r="C34" s="27">
        <f>SUM(C13:C15)</f>
      </c>
      <c r="F34" s="26" t="s">
        <v>40</v>
      </c>
      <c r="G34" s="27">
        <f>SUM(G13:G15)</f>
      </c>
      <c r="H34" s="27">
        <f>SUM(H13:H15)</f>
      </c>
      <c r="J34" s="26" t="s">
        <v>40</v>
      </c>
      <c r="K34" s="27">
        <f>SUM(K13:K15)</f>
      </c>
      <c r="L34" s="27">
        <f>SUM(L13:L15)</f>
      </c>
    </row>
    <row r="35" spans="1:12" ht="15.75" customHeight="1" thickBot="1">
      <c r="A35" s="26" t="s">
        <v>41</v>
      </c>
      <c r="B35" s="27">
        <f>SUM(B16:B18)</f>
      </c>
      <c r="C35" s="27">
        <f>SUM(C16:C18)</f>
      </c>
      <c r="F35" s="26" t="s">
        <v>41</v>
      </c>
      <c r="G35" s="27">
        <f>SUM(G16:G18)</f>
      </c>
      <c r="H35" s="27">
        <f>SUM(H16:H18)</f>
      </c>
      <c r="J35" s="26" t="s">
        <v>41</v>
      </c>
      <c r="K35" s="27">
        <f>SUM(K16:K18)</f>
      </c>
      <c r="L35" s="27">
        <f>SUM(L16:L18)</f>
      </c>
    </row>
  </sheetData>
  <mergeCells count="7">
    <mergeCell ref="A1:C1"/>
    <mergeCell ref="A2:C2"/>
    <mergeCell ref="A3:C3"/>
    <mergeCell ref="F4:H4"/>
    <mergeCell ref="J4:L4"/>
    <mergeCell ref="A27:D27"/>
    <mergeCell ref="A28:D2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