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SEKRE_BPBD</author>
  </authors>
  <commentList>
    <comment ref="G5" authorId="0">
      <text>
        <r>
          <rPr>
            <b/>
            <sz val="9"/>
            <rFont val="Tahoma"/>
            <family val="2"/>
          </rPr>
          <t>SEKRE_BPBD:</t>
        </r>
        <r>
          <rPr>
            <sz val="9"/>
            <rFont val="Tahoma"/>
            <family val="2"/>
          </rPr>
          <t xml:space="preserve">
Berupa : Sarden, Makanan Siap Saji (Lauk Pauk )</t>
        </r>
      </text>
    </comment>
    <comment ref="H5" authorId="0">
      <text>
        <r>
          <rPr>
            <b/>
            <sz val="9"/>
            <rFont val="Tahoma"/>
            <family val="2"/>
          </rPr>
          <t>SEKRE_BPBD:</t>
        </r>
        <r>
          <rPr>
            <sz val="9"/>
            <rFont val="Tahoma"/>
            <family val="2"/>
          </rPr>
          <t xml:space="preserve">
Berupa : Kopi Susu, Kopi Gula, Saos, Kecap dan Minyak Goreng.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<sst xmlns="http://schemas.openxmlformats.org/spreadsheetml/2006/main" count="38" uniqueCount="38">
  <si>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Tabel </t>
  </si>
  <si>
    <t>Rekapitulasi Distribusi Logistik Badan Penanggulangan Bencana Daerah Kabupaten Brebes</t>
  </si>
  <si>
    <t>Tahun 2019</t>
  </si>
  <si>
    <t>Kecamatan</t>
  </si>
  <si>
    <t>Beras (kg)</t>
  </si>
  <si>
    <t>Mie Instan (Dus)</t>
  </si>
  <si>
    <t>Air Mineral (Dus)</t>
  </si>
  <si>
    <t>Pakaian (Pkt)</t>
  </si>
  <si>
    <t>Obat-Obatan</t>
  </si>
  <si>
    <t>Makanan Siap Saji</t>
  </si>
  <si>
    <t>Sembako</t>
  </si>
  <si>
    <t>(1)</t>
  </si>
  <si>
    <t>(2)</t>
  </si>
  <si>
    <t>(3)</t>
  </si>
  <si>
    <t>(4)</t>
  </si>
  <si>
    <t>(5)</t>
  </si>
  <si>
    <t>(6)</t>
  </si>
  <si>
    <t>(7)</t>
  </si>
  <si>
    <t>(8)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</si>
  <si>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</si>
  <si>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</si>
  <si>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</si>
  <si>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</si>
  <si>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</si>
  <si>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</si>
  <si>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</si>
  <si>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</si>
  <si>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</si>
  <si>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</si>
  <si>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</si>
  <si>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</si>
  <si>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</si>
  <si>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</si>
  <si>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</si>
  <si>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</si>
  <si>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</si>
  <si>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2019</t>
  </si>
  <si>
    <t>Sumber : BPBD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</si>
</sst>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afaf73-313d-4142-a329-1a716f9968e7}">
  <dimension ref="A1:H30"/>
  <sheetViews>
    <sheetView tabSelected="1" view="pageBreakPreview" zoomScale="71" zoomScaleNormal="115" zoomScaleSheetLayoutView="71" workbookViewId="0" topLeftCell="A1">
      <selection pane="topLeft" activeCell="G21" sqref="G21"/>
    </sheetView>
  </sheetViews>
  <sheetFormatPr defaultRowHeight="15" customHeight="1"/>
  <cols>
    <col min="1" max="1" width="22.857142857142858" style="1" customWidth="1"/>
    <col min="2" max="2" width="9.142857142857142" style="1" customWidth="1"/>
    <col min="3" max="3" width="13" style="1" customWidth="1"/>
    <col min="4" max="4" width="12.714285714285714" style="1" customWidth="1"/>
    <col min="5" max="5" width="11" style="1" customWidth="1"/>
    <col min="6" max="6" width="9.714285714285714" style="1" customWidth="1"/>
    <col min="7" max="7" width="12" style="1" customWidth="1"/>
    <col min="8" max="8" width="11.857142857142858" style="1" customWidth="1"/>
    <col min="9" max="16384" width="9.142857142857142" style="1" customWidth="1"/>
  </cols>
  <sheetData>
    <row r="1" spans="1:8" ht="15.75">
      <c r="A1" s="2" t="s">
        <v>0</v>
      </c>
      <c r="B1" s="2"/>
      <c r="C1" s="2"/>
      <c r="D1" s="2"/>
      <c r="E1" s="2"/>
      <c r="F1" s="2"/>
      <c r="G1" s="2"/>
      <c r="H1" s="2"/>
    </row>
    <row r="2" spans="1:8" ht="15.75">
      <c r="A2" s="2" t="s">
        <v>1</v>
      </c>
      <c r="B2" s="2"/>
      <c r="C2" s="2"/>
      <c r="D2" s="2"/>
      <c r="E2" s="2"/>
      <c r="F2" s="2"/>
      <c r="G2" s="2"/>
      <c r="H2" s="2"/>
    </row>
    <row r="3" spans="1:8" ht="15.75">
      <c r="A3" s="2" t="s">
        <v>2</v>
      </c>
      <c r="B3" s="2"/>
      <c r="C3" s="2"/>
      <c r="D3" s="2"/>
      <c r="E3" s="2"/>
      <c r="F3" s="2"/>
      <c r="G3" s="2"/>
      <c r="H3" s="2"/>
    </row>
    <row r="4" ht="15.75" thickBot="1"/>
    <row r="5" spans="1:8" ht="32.25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</row>
    <row r="6" spans="1:8" ht="16.5" thickBot="1">
      <c r="A6" s="6" t="s">
        <v>11</v>
      </c>
      <c r="B6" s="6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7" t="s">
        <v>18</v>
      </c>
    </row>
    <row r="7" spans="1:8" ht="15.75" thickBot="1">
      <c r="A7" s="8" t="s">
        <v>19</v>
      </c>
      <c r="B7" s="9">
        <v>25</v>
      </c>
      <c r="C7" s="10">
        <f>35+25+20+5</f>
        <v>85</v>
      </c>
      <c r="D7" s="10">
        <f>5+10+10+20</f>
        <v>45</v>
      </c>
      <c r="E7" s="10"/>
      <c r="F7" s="10"/>
      <c r="G7" s="10">
        <f>90+10+20+10+20+10+25</f>
        <v>185</v>
      </c>
      <c r="H7" s="9">
        <f>6+3+2+20+10+5+10+5+15+5+100+50+150+10+20+20+10+300+180+300+10+10+20+10</f>
        <v>1271</v>
      </c>
    </row>
    <row r="8" spans="1:8" ht="15.75" thickBot="1">
      <c r="A8" s="8" t="s">
        <v>20</v>
      </c>
      <c r="B8" s="11">
        <v>50</v>
      </c>
      <c r="C8" s="11">
        <f>15+15+20+20+40</f>
        <v>110</v>
      </c>
      <c r="D8" s="11">
        <f>40+10+20+20+20</f>
        <v>110</v>
      </c>
      <c r="E8" s="11"/>
      <c r="F8" s="11">
        <f>20+20</f>
        <v>40</v>
      </c>
      <c r="G8" s="11">
        <f>30+22+30+10</f>
        <v>92</v>
      </c>
      <c r="H8" s="12">
        <f>2+5+5+2+250+5+5+200+10+120+10+250+20+10+60+250+20+20+27</f>
        <v>1271</v>
      </c>
    </row>
    <row r="9" spans="1:8" ht="15.75" thickBot="1">
      <c r="A9" s="8" t="s">
        <v>21</v>
      </c>
      <c r="B9" s="12"/>
      <c r="C9" s="11">
        <v>10</v>
      </c>
      <c r="D9" s="11"/>
      <c r="E9" s="11"/>
      <c r="F9" s="11"/>
      <c r="G9" s="11"/>
      <c r="H9" s="12">
        <v>2</v>
      </c>
    </row>
    <row r="10" spans="1:8" ht="15.75" thickBot="1">
      <c r="A10" s="8" t="s">
        <v>22</v>
      </c>
      <c r="B10" s="12"/>
      <c r="C10" s="11"/>
      <c r="D10" s="11"/>
      <c r="E10" s="11"/>
      <c r="F10" s="11"/>
      <c r="G10" s="11"/>
      <c r="H10" s="11"/>
    </row>
    <row r="11" spans="1:8" ht="15.75" thickBot="1">
      <c r="A11" s="8" t="s">
        <v>23</v>
      </c>
      <c r="B11" s="12">
        <f>25+50+50+25</f>
        <v>150</v>
      </c>
      <c r="C11" s="11">
        <f>15+15+25+30+5+25+5+5</f>
        <v>125</v>
      </c>
      <c r="D11" s="11">
        <f>25+20+10+10+15+25+25+25</f>
        <v>155</v>
      </c>
      <c r="E11" s="11"/>
      <c r="F11" s="11">
        <v>1000</v>
      </c>
      <c r="G11" s="11">
        <f>30+60+20+14+20+10+15+15+50+15+10+10+60</f>
        <v>329</v>
      </c>
      <c r="H11" s="11">
        <f>5+5+2+300+15+3+3+20+20+15+200+250+10+10+20+15+17+17+60+200+20+10+600+360+240+20+15+20+15+250+300+10+5+40+20+15+15+30+60</f>
        <v>3232</v>
      </c>
    </row>
    <row r="12" spans="1:8" ht="15.75" thickBot="1">
      <c r="A12" s="8" t="s">
        <v>24</v>
      </c>
      <c r="B12" s="12">
        <v>25</v>
      </c>
      <c r="C12" s="11">
        <f>10+15</f>
        <v>25</v>
      </c>
      <c r="D12" s="11">
        <f>30+25+6</f>
        <v>61</v>
      </c>
      <c r="E12" s="11"/>
      <c r="F12" s="11"/>
      <c r="G12" s="11">
        <v>20</v>
      </c>
      <c r="H12" s="11">
        <f>5+3+11+300+15+15+15+300+13+13+10+15+5+240+20+20+200+5</f>
        <v>1205</v>
      </c>
    </row>
    <row r="13" spans="1:8" ht="15.75" thickBot="1">
      <c r="A13" s="8" t="s">
        <v>25</v>
      </c>
      <c r="B13" s="12"/>
      <c r="C13" s="11">
        <v>20</v>
      </c>
      <c r="D13" s="11">
        <v>15</v>
      </c>
      <c r="E13" s="11">
        <v>25</v>
      </c>
      <c r="F13" s="11"/>
      <c r="G13" s="11">
        <f>10+8</f>
        <v>18</v>
      </c>
      <c r="H13" s="11">
        <f>4+100+10+10</f>
        <v>124</v>
      </c>
    </row>
    <row r="14" spans="1:8" ht="15.75" thickBot="1">
      <c r="A14" s="8" t="s">
        <v>26</v>
      </c>
      <c r="B14" s="12"/>
      <c r="C14" s="11">
        <f>10+10</f>
        <v>20</v>
      </c>
      <c r="D14" s="11">
        <f>10+10</f>
        <v>20</v>
      </c>
      <c r="E14" s="11"/>
      <c r="F14" s="11"/>
      <c r="G14" s="11"/>
      <c r="H14" s="11">
        <f>2+7+5+5+50+8+2+250+10+10</f>
        <v>349</v>
      </c>
    </row>
    <row r="15" spans="1:8" ht="15.75" thickBot="1">
      <c r="A15" s="8" t="s">
        <v>27</v>
      </c>
      <c r="B15" s="12"/>
      <c r="C15" s="11">
        <f>20+25</f>
        <v>45</v>
      </c>
      <c r="D15" s="11">
        <f>25+8</f>
        <v>33</v>
      </c>
      <c r="E15" s="11"/>
      <c r="F15" s="11"/>
      <c r="G15" s="11">
        <f>60+40</f>
        <v>100</v>
      </c>
      <c r="H15" s="11">
        <f>2+3+3+250+7+5+7+7</f>
        <v>284</v>
      </c>
    </row>
    <row r="16" spans="1:8" ht="15.75" thickBot="1">
      <c r="A16" s="8" t="s">
        <v>28</v>
      </c>
      <c r="B16" s="12"/>
      <c r="C16" s="11"/>
      <c r="D16" s="11">
        <v>4</v>
      </c>
      <c r="E16" s="11"/>
      <c r="F16" s="11"/>
      <c r="G16" s="11">
        <v>14</v>
      </c>
      <c r="H16" s="11">
        <v>12</v>
      </c>
    </row>
    <row r="17" spans="1:8" ht="15.75" thickBot="1">
      <c r="A17" s="8" t="s">
        <v>29</v>
      </c>
      <c r="B17" s="12"/>
      <c r="C17" s="11"/>
      <c r="D17" s="11"/>
      <c r="E17" s="11"/>
      <c r="F17" s="11"/>
      <c r="G17" s="11"/>
      <c r="H17" s="11"/>
    </row>
    <row r="18" spans="1:8" ht="15.75" thickBot="1">
      <c r="A18" s="8" t="s">
        <v>30</v>
      </c>
      <c r="B18" s="12"/>
      <c r="C18" s="11"/>
      <c r="D18" s="11"/>
      <c r="E18" s="11"/>
      <c r="F18" s="11"/>
      <c r="G18" s="11"/>
      <c r="H18" s="11"/>
    </row>
    <row r="19" spans="1:8" ht="15.75" thickBot="1">
      <c r="A19" s="8" t="s">
        <v>31</v>
      </c>
      <c r="B19" s="12"/>
      <c r="C19" s="11"/>
      <c r="D19" s="11"/>
      <c r="E19" s="11"/>
      <c r="F19" s="11"/>
      <c r="G19" s="11"/>
      <c r="H19" s="11"/>
    </row>
    <row r="20" spans="1:8" ht="15.75" thickBot="1">
      <c r="A20" s="8" t="s">
        <v>32</v>
      </c>
      <c r="B20" s="12"/>
      <c r="C20" s="11">
        <f>10+15</f>
        <v>25</v>
      </c>
      <c r="D20" s="11">
        <f>15+15</f>
        <v>30</v>
      </c>
      <c r="E20" s="11"/>
      <c r="F20" s="11"/>
      <c r="G20" s="11">
        <f>20+10</f>
        <v>30</v>
      </c>
      <c r="H20" s="11">
        <f>3+4+250+50+10+10</f>
        <v>327</v>
      </c>
    </row>
    <row r="21" spans="1:8" ht="15.75" thickBot="1">
      <c r="A21" s="8" t="s">
        <v>33</v>
      </c>
      <c r="B21" s="12"/>
      <c r="C21" s="11"/>
      <c r="D21" s="11"/>
      <c r="E21" s="11"/>
      <c r="F21" s="11"/>
      <c r="G21" s="11">
        <v>10</v>
      </c>
      <c r="H21" s="11">
        <f>150+10+60</f>
        <v>220</v>
      </c>
    </row>
    <row r="22" spans="1:8" ht="15.75" thickBot="1">
      <c r="A22" s="8" t="s">
        <v>34</v>
      </c>
      <c r="B22" s="12">
        <v>30</v>
      </c>
      <c r="C22" s="11">
        <v>10</v>
      </c>
      <c r="D22" s="11">
        <v>10</v>
      </c>
      <c r="E22" s="11"/>
      <c r="F22" s="11"/>
      <c r="G22" s="11">
        <f>30</f>
        <v>30</v>
      </c>
      <c r="H22" s="11">
        <f>3+150</f>
        <v>153</v>
      </c>
    </row>
    <row r="23" spans="1:8" ht="15.75" thickBot="1">
      <c r="A23" s="8" t="s">
        <v>35</v>
      </c>
      <c r="B23" s="12"/>
      <c r="C23" s="11"/>
      <c r="D23" s="11">
        <v>10</v>
      </c>
      <c r="E23" s="11"/>
      <c r="F23" s="11"/>
      <c r="G23" s="11"/>
      <c r="H23" s="11">
        <v>200</v>
      </c>
    </row>
    <row r="24" spans="1:8" ht="15.75" thickBot="1">
      <c r="A24" s="13" t="s">
        <v>36</v>
      </c>
      <c r="B24" s="12">
        <f>SUM(B7:B23)</f>
        <v>280</v>
      </c>
      <c r="C24" s="12">
        <f>SUM(C7:C23)</f>
        <v>475</v>
      </c>
      <c r="D24" s="12">
        <f t="shared" si="0" ref="D24:H24">SUM(D7:D23)</f>
        <v>493</v>
      </c>
      <c r="E24" s="12">
        <f t="shared" si="0"/>
        <v>25</v>
      </c>
      <c r="F24" s="12">
        <f t="shared" si="0"/>
        <v>1040</v>
      </c>
      <c r="G24" s="12">
        <f t="shared" si="0"/>
        <v>828</v>
      </c>
      <c r="H24" s="12">
        <f t="shared" si="0"/>
        <v>8650</v>
      </c>
    </row>
    <row r="25" spans="1:8" ht="15.75" thickBot="1">
      <c r="A25" s="13">
        <v>2018</v>
      </c>
      <c r="B25" s="12">
        <v>2300</v>
      </c>
      <c r="C25" s="11">
        <v>1489</v>
      </c>
      <c r="D25" s="11">
        <v>341</v>
      </c>
      <c r="E25" s="11">
        <v>583</v>
      </c>
      <c r="F25" s="11">
        <v>200</v>
      </c>
      <c r="G25" s="11">
        <v>646</v>
      </c>
      <c r="H25" s="11">
        <v>182</v>
      </c>
    </row>
    <row r="26" spans="1:8" ht="15.75" thickBot="1">
      <c r="A26" s="13">
        <v>2017</v>
      </c>
      <c r="B26" s="12"/>
      <c r="C26" s="11"/>
      <c r="D26" s="11"/>
      <c r="E26" s="11"/>
      <c r="F26" s="11"/>
      <c r="G26" s="11"/>
      <c r="H26" s="11"/>
    </row>
    <row r="27" spans="1:8" ht="15.75" thickBot="1">
      <c r="A27" s="13">
        <v>2016</v>
      </c>
      <c r="B27" s="12"/>
      <c r="C27" s="11"/>
      <c r="D27" s="11"/>
      <c r="E27" s="11"/>
      <c r="F27" s="11"/>
      <c r="G27" s="11"/>
      <c r="H27" s="11"/>
    </row>
    <row r="28" spans="1:8" ht="15.75" thickBot="1">
      <c r="A28" s="13">
        <v>2015</v>
      </c>
      <c r="B28" s="14"/>
      <c r="C28" s="15"/>
      <c r="D28" s="15"/>
      <c r="E28" s="15"/>
      <c r="F28" s="15"/>
      <c r="G28" s="15"/>
      <c r="H28" s="15"/>
    </row>
    <row r="30" spans="1:5" ht="15">
      <c r="A30" s="16" t="s">
        <v>37</v>
      </c>
      <c r="B30" s="16"/>
      <c r="C30" s="16"/>
      <c r="D30" s="16"/>
      <c r="E30" s="16"/>
    </row>
  </sheetData>
  <mergeCells count="4">
    <mergeCell ref="A1:H1"/>
    <mergeCell ref="A2:H2"/>
    <mergeCell ref="A3:H3"/>
    <mergeCell ref="A30:E30"/>
  </mergeCells>
  <pageMargins left="0.7" right="0.7" top="0.75" bottom="0.75" header="0.3" footer="0.3"/>
  <pageSetup orientation="portrait" paperSize="9" scale="46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