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Sheet1!$A$1:$F$34</definedName>
  </definedNames>
  <calcPr fullCalcOnLoad="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<sst xmlns="http://schemas.openxmlformats.org/spreadsheetml/2006/main" count="50" uniqueCount="44">
  <si>
    <t>Tabel 9</t>
  </si>
  <si>
    <t>Luas Panen, Produksi dan Rata-Rata Produksi Bawang Merah Produksi</t>
  </si>
  <si>
    <t>Di Kabupaten Brebes Tahun 2023</t>
  </si>
  <si>
    <t>Kebutuhan bawang merah perkapita perbulan</t>
  </si>
  <si>
    <t>kg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</si>
  <si>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</si>
  <si>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</si>
  <si>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</si>
  <si>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</si>
  <si>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</si>
  <si>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</si>
  <si>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</si>
  <si>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</si>
  <si>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</si>
  <si>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</si>
  <si>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</si>
  <si>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</si>
  <si>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</si>
  <si>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</si>
  <si>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</si>
  <si>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</si>
  <si>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</si>
  <si>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</si>
  <si>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</si>
  <si>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jml pdd</t>
  </si>
  <si>
    <t>01. SALEM</t>
  </si>
  <si>
    <t>-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</si>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</sst>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  <numFmt numFmtId="180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/>
    <xf numFmtId="177" fontId="3" fillId="2" borderId="0" xfId="20" applyNumberFormat="1" applyFont="1" applyFill="1" applyAlignment="1">
      <alignment horizontal="center" vertical="top"/>
    </xf>
    <xf numFmtId="0" fontId="2" fillId="2" borderId="0" xfId="20" applyNumberFormat="1" applyFont="1" applyFill="1" applyBorder="1" applyAlignment="1">
      <alignment vertical="top"/>
    </xf>
    <xf numFmtId="177" fontId="2" fillId="2" borderId="0" xfId="20" applyNumberFormat="1" applyFont="1" applyFill="1" applyAlignment="1">
      <alignment vertical="top"/>
    </xf>
    <xf numFmtId="177" fontId="7" fillId="2" borderId="0" xfId="20" applyNumberFormat="1" applyFont="1" applyFill="1" applyAlignment="1">
      <alignment vertical="top"/>
    </xf>
    <xf numFmtId="178" fontId="7" fillId="2" borderId="0" xfId="20" applyNumberFormat="1" applyFont="1" applyFill="1" applyAlignment="1">
      <alignment vertical="top"/>
    </xf>
    <xf numFmtId="177" fontId="7" fillId="2" borderId="0" xfId="20" applyNumberFormat="1" applyFont="1" applyFill="1" applyBorder="1" applyAlignment="1">
      <alignment vertical="top"/>
    </xf>
    <xf numFmtId="0" fontId="2" fillId="2" borderId="1" xfId="20" applyNumberFormat="1" applyFont="1" applyFill="1" applyBorder="1" applyAlignment="1">
      <alignment horizontal="center" vertical="center"/>
    </xf>
    <xf numFmtId="177" fontId="2" fillId="2" borderId="2" xfId="20" applyNumberFormat="1" applyFont="1" applyFill="1" applyBorder="1" applyAlignment="1">
      <alignment horizontal="center" vertical="center"/>
    </xf>
    <xf numFmtId="178" fontId="2" fillId="2" borderId="2" xfId="20" applyNumberFormat="1" applyFont="1" applyFill="1" applyBorder="1" applyAlignment="1">
      <alignment horizontal="center" vertical="center"/>
    </xf>
    <xf numFmtId="177" fontId="2" fillId="2" borderId="3" xfId="20" applyNumberFormat="1" applyFont="1" applyFill="1" applyBorder="1" applyAlignment="1">
      <alignment horizontal="center" vertical="center"/>
    </xf>
    <xf numFmtId="0" fontId="2" fillId="2" borderId="4" xfId="20" applyNumberFormat="1" applyFont="1" applyFill="1" applyBorder="1" applyAlignment="1">
      <alignment horizontal="center" vertical="center"/>
    </xf>
    <xf numFmtId="177" fontId="2" fillId="2" borderId="5" xfId="20" applyNumberFormat="1" applyFont="1" applyFill="1" applyBorder="1" applyAlignment="1">
      <alignment horizontal="center" vertical="center"/>
    </xf>
    <xf numFmtId="178" fontId="2" fillId="2" borderId="5" xfId="20" applyNumberFormat="1" applyFont="1" applyFill="1" applyBorder="1" applyAlignment="1">
      <alignment horizontal="center" vertical="center"/>
    </xf>
    <xf numFmtId="177" fontId="2" fillId="2" borderId="6" xfId="20" applyNumberFormat="1" applyFont="1" applyFill="1" applyBorder="1" applyAlignment="1">
      <alignment horizontal="center" vertical="center"/>
    </xf>
    <xf numFmtId="0" fontId="2" fillId="2" borderId="7" xfId="20" applyNumberFormat="1" applyFont="1" applyFill="1" applyBorder="1" applyAlignment="1">
      <alignment horizontal="center" vertical="center"/>
    </xf>
    <xf numFmtId="177" fontId="2" fillId="2" borderId="8" xfId="20" applyNumberFormat="1" applyFont="1" applyFill="1" applyBorder="1" applyAlignment="1">
      <alignment horizontal="center" vertical="center"/>
    </xf>
    <xf numFmtId="178" fontId="2" fillId="2" borderId="8" xfId="20" applyNumberFormat="1" applyFont="1" applyFill="1" applyBorder="1" applyAlignment="1">
      <alignment horizontal="center" vertical="center"/>
    </xf>
    <xf numFmtId="177" fontId="2" fillId="2" borderId="9" xfId="20" applyNumberFormat="1" applyFont="1" applyFill="1" applyBorder="1" applyAlignment="1">
      <alignment horizontal="center" vertical="center" wrapText="1"/>
    </xf>
    <xf numFmtId="0" fontId="2" fillId="2" borderId="10" xfId="20" applyNumberFormat="1" applyFont="1" applyFill="1" applyBorder="1" applyAlignment="1" quotePrefix="1">
      <alignment horizontal="center" vertical="center"/>
    </xf>
    <xf numFmtId="0" fontId="2" fillId="2" borderId="11" xfId="20" applyNumberFormat="1" applyFont="1" applyFill="1" applyBorder="1" applyAlignment="1" quotePrefix="1">
      <alignment horizontal="center" vertical="center"/>
    </xf>
    <xf numFmtId="0" fontId="2" fillId="2" borderId="12" xfId="20" applyNumberFormat="1" applyFont="1" applyFill="1" applyBorder="1" applyAlignment="1" quotePrefix="1">
      <alignment horizontal="center" vertical="center"/>
    </xf>
    <xf numFmtId="0" fontId="2" fillId="2" borderId="13" xfId="20" applyNumberFormat="1" applyFont="1" applyFill="1" applyBorder="1" applyAlignment="1">
      <alignment vertical="top" wrapText="1"/>
    </xf>
    <xf numFmtId="177" fontId="2" fillId="2" borderId="14" xfId="20" applyNumberFormat="1" applyFont="1" applyFill="1" applyBorder="1" applyAlignment="1">
      <alignment vertical="top" wrapText="1"/>
    </xf>
    <xf numFmtId="177" fontId="6" fillId="2" borderId="14" xfId="20" applyNumberFormat="1" applyFont="1" applyFill="1" applyBorder="1" applyAlignment="1">
      <alignment vertical="top"/>
    </xf>
    <xf numFmtId="177" fontId="2" fillId="2" borderId="14" xfId="20" applyNumberFormat="1" applyFont="1" applyFill="1" applyBorder="1" applyAlignment="1">
      <alignment horizontal="right" vertical="top" wrapText="1"/>
    </xf>
    <xf numFmtId="177" fontId="6" fillId="2" borderId="15" xfId="20" applyNumberFormat="1" applyFont="1" applyFill="1" applyBorder="1" applyAlignment="1">
      <alignment vertical="top"/>
    </xf>
    <xf numFmtId="179" fontId="6" fillId="2" borderId="14" xfId="21" applyFont="1" applyFill="1" applyBorder="1" applyAlignment="1">
      <alignment vertical="top"/>
    </xf>
    <xf numFmtId="0" fontId="2" fillId="2" borderId="16" xfId="20" applyNumberFormat="1" applyFont="1" applyFill="1" applyBorder="1" applyAlignment="1">
      <alignment vertical="top" wrapText="1"/>
    </xf>
    <xf numFmtId="177" fontId="2" fillId="2" borderId="17" xfId="20" applyNumberFormat="1" applyFont="1" applyFill="1" applyBorder="1" applyAlignment="1">
      <alignment vertical="top" wrapText="1"/>
    </xf>
    <xf numFmtId="177" fontId="6" fillId="2" borderId="17" xfId="20" applyNumberFormat="1" applyFont="1" applyFill="1" applyBorder="1" applyAlignment="1">
      <alignment vertical="top"/>
    </xf>
    <xf numFmtId="0" fontId="5" fillId="0" borderId="18" xfId="0" applyFont="1" applyBorder="1" applyAlignment="1">
      <alignment horizontal="right"/>
    </xf>
    <xf numFmtId="177" fontId="3" fillId="2" borderId="19" xfId="20" applyNumberFormat="1" applyFont="1" applyFill="1" applyBorder="1" applyAlignment="1">
      <alignment vertical="top" wrapText="1"/>
    </xf>
    <xf numFmtId="177" fontId="3" fillId="2" borderId="20" xfId="20" applyNumberFormat="1" applyFont="1" applyFill="1" applyBorder="1" applyAlignment="1">
      <alignment vertical="top" wrapText="1"/>
    </xf>
    <xf numFmtId="178" fontId="4" fillId="2" borderId="20" xfId="20" applyNumberFormat="1" applyFont="1" applyFill="1" applyBorder="1" applyAlignment="1">
      <alignment vertical="top"/>
    </xf>
    <xf numFmtId="177" fontId="4" fillId="2" borderId="21" xfId="20" applyNumberFormat="1" applyFont="1" applyFill="1" applyBorder="1" applyAlignment="1">
      <alignment vertical="top"/>
    </xf>
    <xf numFmtId="177" fontId="3" fillId="2" borderId="22" xfId="20" applyNumberFormat="1" applyFont="1" applyFill="1" applyBorder="1" applyAlignment="1">
      <alignment vertical="top" wrapText="1"/>
    </xf>
    <xf numFmtId="178" fontId="3" fillId="2" borderId="22" xfId="20" applyNumberFormat="1" applyFont="1" applyFill="1" applyBorder="1" applyAlignment="1">
      <alignment vertical="top" wrapText="1"/>
    </xf>
    <xf numFmtId="177" fontId="3" fillId="2" borderId="23" xfId="20" applyNumberFormat="1" applyFont="1" applyFill="1" applyBorder="1" applyAlignment="1">
      <alignment vertical="top" wrapText="1"/>
    </xf>
    <xf numFmtId="0" fontId="2" fillId="2" borderId="24" xfId="20" applyNumberFormat="1" applyFont="1" applyFill="1" applyBorder="1" applyAlignment="1">
      <alignment vertical="top" wrapText="1"/>
    </xf>
    <xf numFmtId="177" fontId="2" fillId="2" borderId="22" xfId="20" applyNumberFormat="1" applyFont="1" applyFill="1" applyBorder="1" applyAlignment="1">
      <alignment vertical="top" wrapText="1"/>
    </xf>
    <xf numFmtId="178" fontId="2" fillId="2" borderId="22" xfId="20" applyNumberFormat="1" applyFont="1" applyFill="1" applyBorder="1" applyAlignment="1">
      <alignment vertical="top" wrapText="1"/>
    </xf>
    <xf numFmtId="177" fontId="2" fillId="2" borderId="23" xfId="20" applyNumberFormat="1" applyFont="1" applyFill="1" applyBorder="1" applyAlignment="1">
      <alignment vertical="top" wrapText="1"/>
    </xf>
    <xf numFmtId="178" fontId="2" fillId="2" borderId="14" xfId="20" applyNumberFormat="1" applyFont="1" applyFill="1" applyBorder="1" applyAlignment="1">
      <alignment vertical="top" wrapText="1"/>
    </xf>
    <xf numFmtId="177" fontId="2" fillId="2" borderId="15" xfId="20" applyNumberFormat="1" applyFont="1" applyFill="1" applyBorder="1" applyAlignment="1">
      <alignment vertical="top" wrapText="1"/>
    </xf>
    <xf numFmtId="0" fontId="2" fillId="2" borderId="25" xfId="20" applyNumberFormat="1" applyFont="1" applyFill="1" applyBorder="1" applyAlignment="1">
      <alignment vertical="top" wrapText="1"/>
    </xf>
    <xf numFmtId="177" fontId="2" fillId="2" borderId="26" xfId="20" applyNumberFormat="1" applyFont="1" applyFill="1" applyBorder="1" applyAlignment="1">
      <alignment vertical="top" wrapText="1"/>
    </xf>
    <xf numFmtId="178" fontId="2" fillId="2" borderId="26" xfId="20" applyNumberFormat="1" applyFont="1" applyFill="1" applyBorder="1" applyAlignment="1">
      <alignment vertical="top" wrapText="1"/>
    </xf>
    <xf numFmtId="177" fontId="2" fillId="2" borderId="27" xfId="20" applyNumberFormat="1" applyFont="1" applyFill="1" applyBorder="1" applyAlignment="1">
      <alignment vertical="top" wrapText="1"/>
    </xf>
    <xf numFmtId="0" fontId="1" fillId="2" borderId="0" xfId="20" applyNumberFormat="1" applyFont="1" applyFill="1" applyBorder="1" applyAlignment="1">
      <alignment vertical="top"/>
    </xf>
    <xf numFmtId="177" fontId="1" fillId="2" borderId="0" xfId="20" applyNumberFormat="1" applyFont="1" applyFill="1" applyAlignment="1">
      <alignment vertical="top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  <cellStyle name="Koma [0]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c30510-c8e0-4870-9aff-59b99be75af1}">
  <dimension ref="A1:I34"/>
  <sheetViews>
    <sheetView view="pageBreakPreview" zoomScale="60" zoomScaleNormal="100" workbookViewId="0" topLeftCell="A22">
      <selection pane="topLeft" activeCell="B9" sqref="B9:F30"/>
    </sheetView>
  </sheetViews>
  <sheetFormatPr defaultRowHeight="14.5" customHeight="1"/>
  <cols>
    <col min="1" max="1" width="23.7142857142857" style="1" customWidth="1"/>
    <col min="2" max="4" width="9.14285714285714" style="1" customWidth="1"/>
    <col min="5" max="5" width="11.7142857142857" style="1" customWidth="1"/>
    <col min="6" max="16384" width="9.14285714285714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8" ht="14.5">
      <c r="A3" s="2" t="s">
        <v>2</v>
      </c>
      <c r="B3" s="2"/>
      <c r="C3" s="2"/>
      <c r="D3" s="2"/>
      <c r="E3" s="2"/>
      <c r="F3" s="2"/>
      <c r="H3" s="1" t="s">
        <v>3</v>
      </c>
    </row>
    <row r="4" spans="1:9" ht="15" thickBot="1">
      <c r="A4" s="3"/>
      <c r="B4" s="4"/>
      <c r="C4" s="5"/>
      <c r="D4" s="5"/>
      <c r="E4" s="6"/>
      <c r="F4" s="7"/>
      <c r="H4" s="1">
        <v>2.2959999999999998</v>
      </c>
      <c r="I4" s="1" t="s">
        <v>4</v>
      </c>
    </row>
    <row r="5" spans="1:8" ht="15" thickTop="1">
      <c r="A5" s="8" t="s">
        <v>5</v>
      </c>
      <c r="B5" s="9" t="s">
        <v>6</v>
      </c>
      <c r="C5" s="9" t="s">
        <v>6</v>
      </c>
      <c r="D5" s="9" t="s">
        <v>7</v>
      </c>
      <c r="E5" s="10" t="s">
        <v>8</v>
      </c>
      <c r="F5" s="11" t="s">
        <v>7</v>
      </c>
      <c r="H5" s="1">
        <f>(H4*12)/1000</f>
        <v>0.027552</v>
      </c>
    </row>
    <row r="6" spans="1:6" ht="14.5">
      <c r="A6" s="12"/>
      <c r="B6" s="13" t="s">
        <v>9</v>
      </c>
      <c r="C6" s="13" t="s">
        <v>10</v>
      </c>
      <c r="D6" s="13" t="s">
        <v>11</v>
      </c>
      <c r="E6" s="14" t="s">
        <v>12</v>
      </c>
      <c r="F6" s="15" t="s">
        <v>13</v>
      </c>
    </row>
    <row r="7" spans="1:6" ht="15" thickBot="1">
      <c r="A7" s="16"/>
      <c r="B7" s="17" t="s">
        <v>14</v>
      </c>
      <c r="C7" s="17" t="s">
        <v>14</v>
      </c>
      <c r="D7" s="17" t="s">
        <v>15</v>
      </c>
      <c r="E7" s="18" t="s">
        <v>16</v>
      </c>
      <c r="F7" s="19" t="s">
        <v>17</v>
      </c>
    </row>
    <row r="8" spans="1:7" ht="15" thickBot="1">
      <c r="A8" s="20" t="s">
        <v>18</v>
      </c>
      <c r="B8" s="21" t="s">
        <v>19</v>
      </c>
      <c r="C8" s="22" t="s">
        <v>20</v>
      </c>
      <c r="D8" s="22" t="s">
        <v>21</v>
      </c>
      <c r="E8" s="22" t="s">
        <v>22</v>
      </c>
      <c r="F8" s="22" t="s">
        <v>23</v>
      </c>
      <c r="G8" s="12" t="s">
        <v>24</v>
      </c>
    </row>
    <row r="9" spans="1:7" ht="25" customHeight="1">
      <c r="A9" s="23" t="s">
        <v>25</v>
      </c>
      <c r="B9" s="24">
        <v>0</v>
      </c>
      <c r="C9" s="25">
        <v>0</v>
      </c>
      <c r="D9" s="24">
        <v>0</v>
      </c>
      <c r="E9" s="26" t="s">
        <v>26</v>
      </c>
      <c r="F9" s="27">
        <f>G9*$H$5</f>
        <v>1790.4391680000001</v>
      </c>
      <c r="G9" s="1">
        <v>64984</v>
      </c>
    </row>
    <row r="10" spans="1:7" ht="25" customHeight="1">
      <c r="A10" s="23" t="s">
        <v>27</v>
      </c>
      <c r="B10" s="24">
        <v>43</v>
      </c>
      <c r="C10" s="25">
        <v>44</v>
      </c>
      <c r="D10" s="24">
        <v>449.60</v>
      </c>
      <c r="E10" s="28">
        <f t="shared" si="0" ref="E10:E25">(D10*10)/C10</f>
        <v>102.18181818181819</v>
      </c>
      <c r="F10" s="27">
        <f t="shared" si="1" ref="F10:F25">G10*$H$5</f>
        <v>2920.8150719999999</v>
      </c>
      <c r="G10" s="1">
        <v>106011</v>
      </c>
    </row>
    <row r="11" spans="1:7" ht="25" customHeight="1">
      <c r="A11" s="23" t="s">
        <v>28</v>
      </c>
      <c r="B11" s="24">
        <v>0</v>
      </c>
      <c r="C11" s="25">
        <v>0</v>
      </c>
      <c r="D11" s="24">
        <v>0</v>
      </c>
      <c r="E11" s="26" t="s">
        <v>26</v>
      </c>
      <c r="F11" s="27">
        <f t="shared" si="1"/>
        <v>3186.4990080000002</v>
      </c>
      <c r="G11" s="1">
        <v>115654</v>
      </c>
    </row>
    <row r="12" spans="1:7" ht="25" customHeight="1">
      <c r="A12" s="23" t="s">
        <v>29</v>
      </c>
      <c r="B12" s="24">
        <v>0</v>
      </c>
      <c r="C12" s="25">
        <v>0</v>
      </c>
      <c r="D12" s="24">
        <v>0</v>
      </c>
      <c r="E12" s="26" t="s">
        <v>26</v>
      </c>
      <c r="F12" s="27">
        <f t="shared" si="1"/>
        <v>3208.4028480000002</v>
      </c>
      <c r="G12" s="1">
        <v>116449</v>
      </c>
    </row>
    <row r="13" spans="1:7" ht="25" customHeight="1">
      <c r="A13" s="23" t="s">
        <v>30</v>
      </c>
      <c r="B13" s="24">
        <v>0</v>
      </c>
      <c r="C13" s="25">
        <v>0</v>
      </c>
      <c r="D13" s="24">
        <v>0</v>
      </c>
      <c r="E13" s="26" t="s">
        <v>26</v>
      </c>
      <c r="F13" s="27">
        <f t="shared" si="1"/>
        <v>1983.6062400000001</v>
      </c>
      <c r="G13" s="1">
        <v>71995</v>
      </c>
    </row>
    <row r="14" spans="1:7" ht="25" customHeight="1">
      <c r="A14" s="23" t="s">
        <v>31</v>
      </c>
      <c r="B14" s="24">
        <v>1</v>
      </c>
      <c r="C14" s="25">
        <v>1</v>
      </c>
      <c r="D14" s="24">
        <v>15.50</v>
      </c>
      <c r="E14" s="28">
        <f t="shared" si="0"/>
        <v>155</v>
      </c>
      <c r="F14" s="27">
        <f t="shared" si="1"/>
        <v>2207.4937920000002</v>
      </c>
      <c r="G14" s="1">
        <v>80121</v>
      </c>
    </row>
    <row r="15" spans="1:7" ht="25" customHeight="1">
      <c r="A15" s="23" t="s">
        <v>32</v>
      </c>
      <c r="B15" s="24">
        <v>6709</v>
      </c>
      <c r="C15" s="25">
        <v>5792</v>
      </c>
      <c r="D15" s="24">
        <v>77324</v>
      </c>
      <c r="E15" s="28">
        <f t="shared" si="0"/>
        <v>133.50138121546962</v>
      </c>
      <c r="F15" s="27">
        <f t="shared" si="1"/>
        <v>4496.4588480000002</v>
      </c>
      <c r="G15" s="1">
        <v>163199</v>
      </c>
    </row>
    <row r="16" spans="1:7" ht="25" customHeight="1">
      <c r="A16" s="23" t="s">
        <v>33</v>
      </c>
      <c r="B16" s="24">
        <v>1650</v>
      </c>
      <c r="C16" s="25">
        <v>1602</v>
      </c>
      <c r="D16" s="24">
        <v>18675.80</v>
      </c>
      <c r="E16" s="28">
        <f t="shared" si="0"/>
        <v>116.57802746566792</v>
      </c>
      <c r="F16" s="27">
        <f t="shared" si="1"/>
        <v>4133.5439040000001</v>
      </c>
      <c r="G16" s="1">
        <v>150027</v>
      </c>
    </row>
    <row r="17" spans="1:7" ht="25" customHeight="1">
      <c r="A17" s="23" t="s">
        <v>34</v>
      </c>
      <c r="B17" s="24">
        <v>120</v>
      </c>
      <c r="C17" s="25">
        <v>120</v>
      </c>
      <c r="D17" s="24">
        <v>1357.80</v>
      </c>
      <c r="E17" s="28">
        <f t="shared" si="0"/>
        <v>113.15</v>
      </c>
      <c r="F17" s="27">
        <f t="shared" si="1"/>
        <v>3660.2005439999998</v>
      </c>
      <c r="G17" s="1">
        <v>132847</v>
      </c>
    </row>
    <row r="18" spans="1:7" ht="25" customHeight="1">
      <c r="A18" s="23" t="s">
        <v>35</v>
      </c>
      <c r="B18" s="24">
        <v>678</v>
      </c>
      <c r="C18" s="25">
        <v>831</v>
      </c>
      <c r="D18" s="24">
        <v>11381.30</v>
      </c>
      <c r="E18" s="28">
        <f t="shared" si="0"/>
        <v>136.95908543922985</v>
      </c>
      <c r="F18" s="27">
        <f t="shared" si="1"/>
        <v>3937.8696</v>
      </c>
      <c r="G18" s="1">
        <v>142925</v>
      </c>
    </row>
    <row r="19" spans="1:7" ht="25" customHeight="1">
      <c r="A19" s="23" t="s">
        <v>36</v>
      </c>
      <c r="B19" s="24">
        <v>1733</v>
      </c>
      <c r="C19" s="25">
        <v>1946</v>
      </c>
      <c r="D19" s="24">
        <v>20058.70</v>
      </c>
      <c r="E19" s="28">
        <f t="shared" si="0"/>
        <v>103.07656731757451</v>
      </c>
      <c r="F19" s="27">
        <f t="shared" si="1"/>
        <v>2994.929952</v>
      </c>
      <c r="G19" s="1">
        <v>108701</v>
      </c>
    </row>
    <row r="20" spans="1:7" ht="25" customHeight="1">
      <c r="A20" s="23" t="s">
        <v>37</v>
      </c>
      <c r="B20" s="24">
        <v>628</v>
      </c>
      <c r="C20" s="25">
        <v>579</v>
      </c>
      <c r="D20" s="24">
        <v>5301.50</v>
      </c>
      <c r="E20" s="28">
        <f t="shared" si="0"/>
        <v>91.56303972366149</v>
      </c>
      <c r="F20" s="27">
        <f t="shared" si="1"/>
        <v>1907.9760000000001</v>
      </c>
      <c r="G20" s="1">
        <v>69250</v>
      </c>
    </row>
    <row r="21" spans="1:7" ht="25" customHeight="1">
      <c r="A21" s="23" t="s">
        <v>38</v>
      </c>
      <c r="B21" s="24">
        <v>1613</v>
      </c>
      <c r="C21" s="25">
        <v>1836</v>
      </c>
      <c r="D21" s="24">
        <v>19906.60</v>
      </c>
      <c r="E21" s="28">
        <f t="shared" si="0"/>
        <v>108.42374727668846</v>
      </c>
      <c r="F21" s="27">
        <f t="shared" si="1"/>
        <v>5221.2142080000003</v>
      </c>
      <c r="G21" s="1">
        <v>189504</v>
      </c>
    </row>
    <row r="22" spans="1:7" ht="25" customHeight="1">
      <c r="A22" s="23" t="s">
        <v>39</v>
      </c>
      <c r="B22" s="24">
        <v>6897</v>
      </c>
      <c r="C22" s="25">
        <v>5184</v>
      </c>
      <c r="D22" s="24">
        <v>64019.65</v>
      </c>
      <c r="E22" s="28">
        <f t="shared" si="0"/>
        <v>123.49469521604938</v>
      </c>
      <c r="F22" s="27">
        <f t="shared" si="1"/>
        <v>4622.3163839999997</v>
      </c>
      <c r="G22" s="1">
        <v>167767</v>
      </c>
    </row>
    <row r="23" spans="1:7" ht="25" customHeight="1">
      <c r="A23" s="23" t="s">
        <v>40</v>
      </c>
      <c r="B23" s="24">
        <v>471</v>
      </c>
      <c r="C23" s="25">
        <v>441</v>
      </c>
      <c r="D23" s="24">
        <v>5806.40</v>
      </c>
      <c r="E23" s="28">
        <f t="shared" si="0"/>
        <v>131.66439909297051</v>
      </c>
      <c r="F23" s="27">
        <f t="shared" si="1"/>
        <v>2472.075648</v>
      </c>
      <c r="G23" s="1">
        <v>89724</v>
      </c>
    </row>
    <row r="24" spans="1:7" ht="25" customHeight="1">
      <c r="A24" s="23" t="s">
        <v>41</v>
      </c>
      <c r="B24" s="24">
        <v>1092</v>
      </c>
      <c r="C24" s="25">
        <v>998</v>
      </c>
      <c r="D24" s="24">
        <v>10782.20</v>
      </c>
      <c r="E24" s="28">
        <f t="shared" si="0"/>
        <v>108.03807615230461</v>
      </c>
      <c r="F24" s="27">
        <f t="shared" si="1"/>
        <v>2501.115456</v>
      </c>
      <c r="G24" s="1">
        <v>90778</v>
      </c>
    </row>
    <row r="25" spans="1:7" ht="25" customHeight="1">
      <c r="A25" s="29" t="s">
        <v>42</v>
      </c>
      <c r="B25" s="30">
        <v>4696</v>
      </c>
      <c r="C25" s="31">
        <v>4808</v>
      </c>
      <c r="D25" s="30">
        <v>54863</v>
      </c>
      <c r="E25" s="28">
        <f t="shared" si="0"/>
        <v>114.10773710482529</v>
      </c>
      <c r="F25" s="27">
        <f t="shared" si="1"/>
        <v>5226.2286720000002</v>
      </c>
      <c r="G25" s="1">
        <v>189686</v>
      </c>
    </row>
    <row r="26" spans="1:6" ht="25" customHeight="1">
      <c r="A26" s="32">
        <v>2023</v>
      </c>
      <c r="B26" s="33">
        <f>SUM(B9:B25)</f>
        <v>26331</v>
      </c>
      <c r="C26" s="33">
        <f t="shared" si="2" ref="C26:F26">SUM(C9:C25)</f>
        <v>24182</v>
      </c>
      <c r="D26" s="33">
        <f t="shared" si="2"/>
        <v>289942.05000000005</v>
      </c>
      <c r="E26" s="33">
        <f>AVERAGE(E9:E25)</f>
        <v>118.2875826297123</v>
      </c>
      <c r="F26" s="33">
        <f t="shared" si="2"/>
        <v>56471.18534399999</v>
      </c>
    </row>
    <row r="27" spans="1:6" ht="25" customHeight="1">
      <c r="A27" s="32">
        <f>A26-1</f>
        <v>2022</v>
      </c>
      <c r="B27" s="34">
        <v>30757</v>
      </c>
      <c r="C27" s="34">
        <v>32571</v>
      </c>
      <c r="D27" s="34">
        <v>384448.20000000007</v>
      </c>
      <c r="E27" s="35">
        <v>118.60065816358768</v>
      </c>
      <c r="F27" s="36">
        <v>4775.7517362835215</v>
      </c>
    </row>
    <row r="28" spans="1:6" ht="25" customHeight="1">
      <c r="A28" s="32">
        <f>A27-1</f>
        <v>2021</v>
      </c>
      <c r="B28" s="37">
        <v>35654</v>
      </c>
      <c r="C28" s="37">
        <v>34082</v>
      </c>
      <c r="D28" s="37">
        <v>374443.61</v>
      </c>
      <c r="E28" s="38">
        <v>109.865503784989</v>
      </c>
      <c r="F28" s="39">
        <v>4734.121143781801</v>
      </c>
    </row>
    <row r="29" spans="1:6" ht="25" customHeight="1">
      <c r="A29" s="32">
        <f>A28-1</f>
        <v>2020</v>
      </c>
      <c r="B29" s="37">
        <v>32761</v>
      </c>
      <c r="C29" s="37">
        <v>38951</v>
      </c>
      <c r="D29" s="37">
        <v>401615.50</v>
      </c>
      <c r="E29" s="38">
        <v>103.11</v>
      </c>
      <c r="F29" s="39">
        <v>4293</v>
      </c>
    </row>
    <row r="30" spans="1:6" ht="25" customHeight="1">
      <c r="A30" s="32">
        <f>A29-1</f>
        <v>2019</v>
      </c>
      <c r="B30" s="37">
        <v>26814</v>
      </c>
      <c r="C30" s="37">
        <v>29151</v>
      </c>
      <c r="D30" s="37">
        <v>308859</v>
      </c>
      <c r="E30" s="38">
        <v>105.95</v>
      </c>
      <c r="F30" s="39">
        <v>4273</v>
      </c>
    </row>
    <row r="31" spans="1:6" ht="25" customHeight="1">
      <c r="A31" s="40"/>
      <c r="B31" s="41"/>
      <c r="C31" s="41"/>
      <c r="D31" s="41"/>
      <c r="E31" s="42"/>
      <c r="F31" s="43"/>
    </row>
    <row r="32" spans="1:6" ht="25" customHeight="1">
      <c r="A32" s="23"/>
      <c r="B32" s="24"/>
      <c r="C32" s="24"/>
      <c r="D32" s="24"/>
      <c r="E32" s="44"/>
      <c r="F32" s="45"/>
    </row>
    <row r="33" spans="1:6" ht="25" customHeight="1" thickBot="1">
      <c r="A33" s="46"/>
      <c r="B33" s="47"/>
      <c r="C33" s="47"/>
      <c r="D33" s="47"/>
      <c r="E33" s="48"/>
      <c r="F33" s="49"/>
    </row>
    <row r="34" spans="1:6" ht="15" thickTop="1">
      <c r="A34" s="50" t="s">
        <v>43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