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>
    <definedName name="_xlnm.Print_Area" localSheetId="0">Sheet1!$A$1:$F$34</definedName>
  </definedNames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<sst xmlns="http://schemas.openxmlformats.org/spreadsheetml/2006/main" count="45" uniqueCount="42">
  <si>
    <t>Tabel 26</t>
  </si>
  <si>
    <t>Luas Panen, Produksi dan Rata-Rata Produksi Melinjo</t>
  </si>
  <si>
    <t>Di Kabupaten Brebes Tahun 2023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</si>
  <si>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</si>
  <si>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</si>
  <si>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</si>
  <si>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</si>
  <si>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</si>
  <si>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</si>
  <si>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</si>
  <si>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</si>
  <si>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</si>
  <si>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</si>
  <si>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</si>
  <si>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</si>
  <si>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</si>
  <si>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</si>
  <si>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</si>
  <si>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</si>
  <si>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</si>
  <si>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</si>
  <si>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</si>
  <si>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jml pdd</t>
  </si>
  <si>
    <t>tan melinjo 1 ha = 220 tanaman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</si>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</sst>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(* #,##0_);_(* \(#,##0\);_(* &quot;-&quot;_);_(@_)"/>
    <numFmt numFmtId="180" formatCode="_-* #,##0.00_-;\-* #,##0.00_-;_-* &quot;-&quot;??_-;_-@_-"/>
  </numFmts>
  <fonts count="8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80" fontId="5" fillId="0" borderId="0" applyFont="0" applyFill="0" applyBorder="0" applyAlignment="0" applyProtection="0"/>
    <xf numFmtId="179" fontId="5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/>
    <xf numFmtId="177" fontId="3" fillId="2" borderId="0" xfId="20" applyNumberFormat="1" applyFont="1" applyFill="1" applyAlignment="1">
      <alignment horizontal="center" vertical="top"/>
    </xf>
    <xf numFmtId="0" fontId="2" fillId="2" borderId="0" xfId="20" applyNumberFormat="1" applyFont="1" applyFill="1" applyBorder="1" applyAlignment="1">
      <alignment vertical="top"/>
    </xf>
    <xf numFmtId="177" fontId="2" fillId="2" borderId="0" xfId="20" applyNumberFormat="1" applyFont="1" applyFill="1" applyAlignment="1">
      <alignment vertical="top"/>
    </xf>
    <xf numFmtId="177" fontId="5" fillId="2" borderId="0" xfId="20" applyNumberFormat="1" applyFont="1" applyFill="1" applyAlignment="1">
      <alignment vertical="top"/>
    </xf>
    <xf numFmtId="178" fontId="5" fillId="2" borderId="0" xfId="20" applyNumberFormat="1" applyFont="1" applyFill="1" applyAlignment="1">
      <alignment vertical="top"/>
    </xf>
    <xf numFmtId="177" fontId="5" fillId="2" borderId="0" xfId="20" applyNumberFormat="1" applyFont="1" applyFill="1" applyBorder="1" applyAlignment="1">
      <alignment vertical="top"/>
    </xf>
    <xf numFmtId="0" fontId="2" fillId="2" borderId="1" xfId="20" applyNumberFormat="1" applyFont="1" applyFill="1" applyBorder="1" applyAlignment="1">
      <alignment horizontal="center" vertical="center"/>
    </xf>
    <xf numFmtId="177" fontId="2" fillId="2" borderId="2" xfId="20" applyNumberFormat="1" applyFont="1" applyFill="1" applyBorder="1" applyAlignment="1">
      <alignment horizontal="center" vertical="center"/>
    </xf>
    <xf numFmtId="178" fontId="2" fillId="2" borderId="2" xfId="20" applyNumberFormat="1" applyFont="1" applyFill="1" applyBorder="1" applyAlignment="1">
      <alignment horizontal="center" vertical="center"/>
    </xf>
    <xf numFmtId="177" fontId="2" fillId="2" borderId="3" xfId="20" applyNumberFormat="1" applyFont="1" applyFill="1" applyBorder="1" applyAlignment="1">
      <alignment horizontal="center" vertical="center"/>
    </xf>
    <xf numFmtId="0" fontId="2" fillId="2" borderId="4" xfId="20" applyNumberFormat="1" applyFont="1" applyFill="1" applyBorder="1" applyAlignment="1">
      <alignment horizontal="center" vertical="center"/>
    </xf>
    <xf numFmtId="177" fontId="2" fillId="2" borderId="5" xfId="20" applyNumberFormat="1" applyFont="1" applyFill="1" applyBorder="1" applyAlignment="1">
      <alignment horizontal="center" vertical="center"/>
    </xf>
    <xf numFmtId="178" fontId="2" fillId="2" borderId="5" xfId="20" applyNumberFormat="1" applyFont="1" applyFill="1" applyBorder="1" applyAlignment="1">
      <alignment horizontal="center" vertical="center"/>
    </xf>
    <xf numFmtId="177" fontId="2" fillId="2" borderId="6" xfId="20" applyNumberFormat="1" applyFont="1" applyFill="1" applyBorder="1" applyAlignment="1">
      <alignment horizontal="center" vertical="center"/>
    </xf>
    <xf numFmtId="0" fontId="2" fillId="2" borderId="7" xfId="20" applyNumberFormat="1" applyFont="1" applyFill="1" applyBorder="1" applyAlignment="1">
      <alignment horizontal="center" vertical="center"/>
    </xf>
    <xf numFmtId="177" fontId="2" fillId="2" borderId="8" xfId="20" applyNumberFormat="1" applyFont="1" applyFill="1" applyBorder="1" applyAlignment="1">
      <alignment horizontal="center" vertical="center"/>
    </xf>
    <xf numFmtId="178" fontId="2" fillId="2" borderId="8" xfId="20" applyNumberFormat="1" applyFont="1" applyFill="1" applyBorder="1" applyAlignment="1">
      <alignment horizontal="center" vertical="center"/>
    </xf>
    <xf numFmtId="177" fontId="2" fillId="2" borderId="9" xfId="20" applyNumberFormat="1" applyFont="1" applyFill="1" applyBorder="1" applyAlignment="1">
      <alignment horizontal="center" vertical="center" wrapText="1"/>
    </xf>
    <xf numFmtId="0" fontId="2" fillId="2" borderId="10" xfId="20" applyNumberFormat="1" applyFont="1" applyFill="1" applyBorder="1" applyAlignment="1" quotePrefix="1">
      <alignment horizontal="center" vertical="center"/>
    </xf>
    <xf numFmtId="0" fontId="2" fillId="2" borderId="11" xfId="20" applyNumberFormat="1" applyFont="1" applyFill="1" applyBorder="1" applyAlignment="1" quotePrefix="1">
      <alignment horizontal="center" vertical="center"/>
    </xf>
    <xf numFmtId="0" fontId="2" fillId="2" borderId="12" xfId="20" applyNumberFormat="1" applyFont="1" applyFill="1" applyBorder="1" applyAlignment="1" quotePrefix="1">
      <alignment horizontal="center" vertical="center"/>
    </xf>
    <xf numFmtId="0" fontId="2" fillId="2" borderId="0" xfId="20" applyNumberFormat="1" applyFont="1" applyFill="1" applyBorder="1" applyAlignment="1">
      <alignment horizontal="center" vertical="center"/>
    </xf>
    <xf numFmtId="0" fontId="2" fillId="2" borderId="13" xfId="20" applyNumberFormat="1" applyFont="1" applyFill="1" applyBorder="1" applyAlignment="1">
      <alignment vertical="top" wrapText="1"/>
    </xf>
    <xf numFmtId="179" fontId="5" fillId="0" borderId="0" xfId="21" applyFont="1"/>
    <xf numFmtId="178" fontId="7" fillId="2" borderId="14" xfId="20" applyNumberFormat="1" applyFont="1" applyFill="1" applyBorder="1" applyAlignment="1">
      <alignment vertical="top"/>
    </xf>
    <xf numFmtId="177" fontId="7" fillId="2" borderId="15" xfId="20" applyNumberFormat="1" applyFont="1" applyFill="1" applyBorder="1" applyAlignment="1">
      <alignment vertical="top"/>
    </xf>
    <xf numFmtId="0" fontId="2" fillId="2" borderId="16" xfId="20" applyNumberFormat="1" applyFont="1" applyFill="1" applyBorder="1" applyAlignment="1">
      <alignment vertical="top" wrapText="1"/>
    </xf>
    <xf numFmtId="0" fontId="6" fillId="0" borderId="17" xfId="0" applyFont="1" applyBorder="1" applyAlignment="1">
      <alignment horizontal="right"/>
    </xf>
    <xf numFmtId="177" fontId="3" fillId="2" borderId="18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horizontal="right" wrapText="1"/>
    </xf>
    <xf numFmtId="177" fontId="5" fillId="0" borderId="0" xfId="0" applyNumberFormat="1"/>
    <xf numFmtId="177" fontId="3" fillId="2" borderId="19" xfId="20" applyNumberFormat="1" applyFont="1" applyFill="1" applyBorder="1" applyAlignment="1">
      <alignment vertical="top" wrapText="1"/>
    </xf>
    <xf numFmtId="178" fontId="3" fillId="2" borderId="20" xfId="20" applyNumberFormat="1" applyFont="1" applyFill="1" applyBorder="1" applyAlignment="1">
      <alignment vertical="top" wrapText="1"/>
    </xf>
    <xf numFmtId="177" fontId="4" fillId="2" borderId="21" xfId="20" applyNumberFormat="1" applyFont="1" applyFill="1" applyBorder="1" applyAlignment="1">
      <alignment vertical="top"/>
    </xf>
    <xf numFmtId="177" fontId="3" fillId="2" borderId="20" xfId="20" applyNumberFormat="1" applyFont="1" applyFill="1" applyBorder="1" applyAlignment="1">
      <alignment vertical="top" wrapText="1"/>
    </xf>
    <xf numFmtId="177" fontId="3" fillId="2" borderId="22" xfId="20" applyNumberFormat="1" applyFont="1" applyFill="1" applyBorder="1" applyAlignment="1">
      <alignment vertical="top" wrapText="1"/>
    </xf>
    <xf numFmtId="0" fontId="2" fillId="2" borderId="23" xfId="20" applyNumberFormat="1" applyFont="1" applyFill="1" applyBorder="1" applyAlignment="1">
      <alignment vertical="top" wrapText="1"/>
    </xf>
    <xf numFmtId="177" fontId="2" fillId="2" borderId="20" xfId="20" applyNumberFormat="1" applyFont="1" applyFill="1" applyBorder="1" applyAlignment="1">
      <alignment vertical="top" wrapText="1"/>
    </xf>
    <xf numFmtId="178" fontId="2" fillId="2" borderId="20" xfId="20" applyNumberFormat="1" applyFont="1" applyFill="1" applyBorder="1" applyAlignment="1">
      <alignment vertical="top" wrapText="1"/>
    </xf>
    <xf numFmtId="177" fontId="2" fillId="2" borderId="22" xfId="20" applyNumberFormat="1" applyFont="1" applyFill="1" applyBorder="1" applyAlignment="1">
      <alignment vertical="top" wrapText="1"/>
    </xf>
    <xf numFmtId="177" fontId="2" fillId="2" borderId="14" xfId="20" applyNumberFormat="1" applyFont="1" applyFill="1" applyBorder="1" applyAlignment="1">
      <alignment vertical="top" wrapText="1"/>
    </xf>
    <xf numFmtId="178" fontId="2" fillId="2" borderId="14" xfId="20" applyNumberFormat="1" applyFont="1" applyFill="1" applyBorder="1" applyAlignment="1">
      <alignment vertical="top" wrapText="1"/>
    </xf>
    <xf numFmtId="177" fontId="2" fillId="2" borderId="15" xfId="20" applyNumberFormat="1" applyFont="1" applyFill="1" applyBorder="1" applyAlignment="1">
      <alignment vertical="top" wrapText="1"/>
    </xf>
    <xf numFmtId="0" fontId="2" fillId="2" borderId="24" xfId="20" applyNumberFormat="1" applyFont="1" applyFill="1" applyBorder="1" applyAlignment="1">
      <alignment vertical="top" wrapText="1"/>
    </xf>
    <xf numFmtId="177" fontId="2" fillId="2" borderId="25" xfId="20" applyNumberFormat="1" applyFont="1" applyFill="1" applyBorder="1" applyAlignment="1">
      <alignment vertical="top" wrapText="1"/>
    </xf>
    <xf numFmtId="178" fontId="2" fillId="2" borderId="25" xfId="20" applyNumberFormat="1" applyFont="1" applyFill="1" applyBorder="1" applyAlignment="1">
      <alignment vertical="top" wrapText="1"/>
    </xf>
    <xf numFmtId="177" fontId="2" fillId="2" borderId="26" xfId="20" applyNumberFormat="1" applyFont="1" applyFill="1" applyBorder="1" applyAlignment="1">
      <alignment vertical="top" wrapText="1"/>
    </xf>
    <xf numFmtId="0" fontId="1" fillId="2" borderId="0" xfId="20" applyNumberFormat="1" applyFont="1" applyFill="1" applyBorder="1" applyAlignment="1">
      <alignment vertical="top"/>
    </xf>
    <xf numFmtId="177" fontId="1" fillId="2" borderId="0" xfId="20" applyNumberFormat="1" applyFont="1" applyFill="1" applyAlignment="1">
      <alignment vertical="top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Koma" xfId="20"/>
    <cellStyle name="Koma [0]" xfId="21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0c5e9ce-dbf2-4b58-90a3-0c15586c6646}">
  <dimension ref="A1:K34"/>
  <sheetViews>
    <sheetView view="pageBreakPreview" zoomScale="60" zoomScaleNormal="100" workbookViewId="0" topLeftCell="A5">
      <selection pane="topLeft" activeCell="B9" sqref="B9:F30"/>
    </sheetView>
  </sheetViews>
  <sheetFormatPr defaultRowHeight="14.5" customHeight="1"/>
  <cols>
    <col min="1" max="1" width="26.4285714285714" style="1" customWidth="1"/>
    <col min="2" max="16384" width="9.14285714285714" style="1" customWidth="1"/>
  </cols>
  <sheetData>
    <row r="1" spans="1:6" ht="14.5">
      <c r="A1" s="2" t="s">
        <v>0</v>
      </c>
      <c r="B1" s="2"/>
      <c r="C1" s="2"/>
      <c r="D1" s="2"/>
      <c r="E1" s="2"/>
      <c r="F1" s="2"/>
    </row>
    <row r="2" spans="1:6" ht="14.5">
      <c r="A2" s="2" t="s">
        <v>1</v>
      </c>
      <c r="B2" s="2"/>
      <c r="C2" s="2"/>
      <c r="D2" s="2"/>
      <c r="E2" s="2"/>
      <c r="F2" s="2"/>
    </row>
    <row r="3" spans="1:6" ht="14.5">
      <c r="A3" s="2" t="s">
        <v>2</v>
      </c>
      <c r="B3" s="2"/>
      <c r="C3" s="2"/>
      <c r="D3" s="2"/>
      <c r="E3" s="2"/>
      <c r="F3" s="2"/>
    </row>
    <row r="4" spans="1:6" ht="15" thickBot="1">
      <c r="A4" s="3"/>
      <c r="B4" s="4"/>
      <c r="C4" s="5"/>
      <c r="D4" s="5"/>
      <c r="E4" s="6"/>
      <c r="F4" s="7"/>
    </row>
    <row r="5" spans="1:6" ht="1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4.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8" ht="1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  <c r="G8" s="1" t="s">
        <v>22</v>
      </c>
      <c r="H8" s="23" t="s">
        <v>23</v>
      </c>
    </row>
    <row r="9" spans="1:8" ht="25" customHeight="1">
      <c r="A9" s="24" t="s">
        <v>24</v>
      </c>
      <c r="B9" s="25">
        <v>21.195454545454545</v>
      </c>
      <c r="C9" s="25">
        <v>15.972727272727273</v>
      </c>
      <c r="D9" s="25">
        <v>109.71199999999999</v>
      </c>
      <c r="E9" s="26">
        <f>(D9*10)/C9</f>
        <v>68.68708025042686</v>
      </c>
      <c r="F9" s="27">
        <f>G9*$H$9</f>
        <v>5.8562503164539423</v>
      </c>
      <c r="G9" s="1">
        <v>64984</v>
      </c>
      <c r="H9" s="1">
        <v>9.0118341691092311E-05</v>
      </c>
    </row>
    <row r="10" spans="1:7" ht="25" customHeight="1">
      <c r="A10" s="24" t="s">
        <v>25</v>
      </c>
      <c r="B10" s="25">
        <v>1.25</v>
      </c>
      <c r="C10" s="25">
        <v>0</v>
      </c>
      <c r="D10" s="25">
        <v>0</v>
      </c>
      <c r="E10" s="25">
        <v>0</v>
      </c>
      <c r="F10" s="27">
        <f t="shared" si="0" ref="F10:F25">G10*$H$9</f>
        <v>9.5535355210143873</v>
      </c>
      <c r="G10" s="1">
        <v>106011</v>
      </c>
    </row>
    <row r="11" spans="1:7" ht="25" customHeight="1">
      <c r="A11" s="24" t="s">
        <v>26</v>
      </c>
      <c r="B11" s="25">
        <v>94.222727272727269</v>
      </c>
      <c r="C11" s="25">
        <v>39.790909090909089</v>
      </c>
      <c r="D11" s="25">
        <v>428.95</v>
      </c>
      <c r="E11" s="26">
        <f t="shared" si="1" ref="E11:E24">(D11*10)/C11</f>
        <v>107.8010052547407</v>
      </c>
      <c r="F11" s="27">
        <f t="shared" si="0"/>
        <v>10.422546689941591</v>
      </c>
      <c r="G11" s="1">
        <v>115654</v>
      </c>
    </row>
    <row r="12" spans="1:7" ht="25" customHeight="1">
      <c r="A12" s="24" t="s">
        <v>27</v>
      </c>
      <c r="B12" s="25">
        <v>65.295454545454547</v>
      </c>
      <c r="C12" s="25">
        <v>30.772727272727273</v>
      </c>
      <c r="D12" s="25">
        <v>298.892</v>
      </c>
      <c r="E12" s="26">
        <f t="shared" si="1"/>
        <v>97.128862629246683</v>
      </c>
      <c r="F12" s="27">
        <f t="shared" si="0"/>
        <v>10.494190771586009</v>
      </c>
      <c r="G12" s="1">
        <v>116449</v>
      </c>
    </row>
    <row r="13" spans="1:7" ht="25" customHeight="1">
      <c r="A13" s="24" t="s">
        <v>28</v>
      </c>
      <c r="B13" s="25">
        <v>9.754545454545454</v>
      </c>
      <c r="C13" s="25">
        <v>5.6409090909090907</v>
      </c>
      <c r="D13" s="25">
        <v>113.50</v>
      </c>
      <c r="E13" s="26">
        <f t="shared" si="1"/>
        <v>201.20870265914587</v>
      </c>
      <c r="F13" s="27">
        <f t="shared" si="0"/>
        <v>6.4880700100501913</v>
      </c>
      <c r="G13" s="1">
        <v>71995</v>
      </c>
    </row>
    <row r="14" spans="1:7" ht="25" customHeight="1">
      <c r="A14" s="24" t="s">
        <v>29</v>
      </c>
      <c r="B14" s="25">
        <v>146.60454545454544</v>
      </c>
      <c r="C14" s="25">
        <v>5.7409090909090912</v>
      </c>
      <c r="D14" s="25">
        <v>28.10</v>
      </c>
      <c r="E14" s="26">
        <f t="shared" si="1"/>
        <v>48.946951702296118</v>
      </c>
      <c r="F14" s="27">
        <f t="shared" si="0"/>
        <v>7.2203716546320074</v>
      </c>
      <c r="G14" s="1">
        <v>80121</v>
      </c>
    </row>
    <row r="15" spans="1:7" ht="25" customHeight="1">
      <c r="A15" s="24" t="s">
        <v>30</v>
      </c>
      <c r="B15" s="25">
        <v>0.25909090909090909</v>
      </c>
      <c r="C15" s="25">
        <v>0.25909090909090909</v>
      </c>
      <c r="D15" s="25">
        <v>3.435</v>
      </c>
      <c r="E15" s="26">
        <f t="shared" si="1"/>
        <v>132.57894736842107</v>
      </c>
      <c r="F15" s="27">
        <f t="shared" si="0"/>
        <v>14.707223245644574</v>
      </c>
      <c r="G15" s="1">
        <v>163199</v>
      </c>
    </row>
    <row r="16" spans="1:7" ht="25" customHeight="1">
      <c r="A16" s="24" t="s">
        <v>31</v>
      </c>
      <c r="B16" s="25">
        <v>2.0909090909090908</v>
      </c>
      <c r="C16" s="25">
        <v>1.9636363636363636</v>
      </c>
      <c r="D16" s="25">
        <v>17.80</v>
      </c>
      <c r="E16" s="26">
        <f t="shared" si="1"/>
        <v>90.648148148148152</v>
      </c>
      <c r="F16" s="27">
        <f t="shared" si="0"/>
        <v>13.520184448889506</v>
      </c>
      <c r="G16" s="1">
        <v>150027</v>
      </c>
    </row>
    <row r="17" spans="1:7" ht="25" customHeight="1">
      <c r="A17" s="24" t="s">
        <v>32</v>
      </c>
      <c r="B17" s="25">
        <v>4.0772727272727272</v>
      </c>
      <c r="C17" s="25">
        <v>1.0272727272727273</v>
      </c>
      <c r="D17" s="25">
        <v>9.60</v>
      </c>
      <c r="E17" s="26">
        <f t="shared" si="1"/>
        <v>93.451327433628308</v>
      </c>
      <c r="F17" s="27">
        <f t="shared" si="0"/>
        <v>11.97195133863654</v>
      </c>
      <c r="G17" s="1">
        <v>132847</v>
      </c>
    </row>
    <row r="18" spans="1:7" ht="25" customHeight="1">
      <c r="A18" s="24" t="s">
        <v>33</v>
      </c>
      <c r="B18" s="25">
        <v>6.1363636363636367</v>
      </c>
      <c r="C18" s="25">
        <v>4.25</v>
      </c>
      <c r="D18" s="25">
        <v>81.599999999999994</v>
      </c>
      <c r="E18" s="26">
        <f t="shared" si="1"/>
        <v>192</v>
      </c>
      <c r="F18" s="27">
        <f t="shared" si="0"/>
        <v>12.880163986199369</v>
      </c>
      <c r="G18" s="1">
        <v>142925</v>
      </c>
    </row>
    <row r="19" spans="1:7" ht="25" customHeight="1">
      <c r="A19" s="24" t="s">
        <v>34</v>
      </c>
      <c r="B19" s="25">
        <v>0.27272727272727271</v>
      </c>
      <c r="C19" s="25">
        <v>0.22727272727272727</v>
      </c>
      <c r="D19" s="25">
        <v>2.60</v>
      </c>
      <c r="E19" s="26">
        <f t="shared" si="1"/>
        <v>114.40</v>
      </c>
      <c r="F19" s="27">
        <f t="shared" si="0"/>
        <v>9.7959538601634257</v>
      </c>
      <c r="G19" s="1">
        <v>108701</v>
      </c>
    </row>
    <row r="20" spans="1:7" ht="25" customHeight="1">
      <c r="A20" s="24" t="s">
        <v>35</v>
      </c>
      <c r="B20" s="25">
        <v>3.0045454545454544</v>
      </c>
      <c r="C20" s="25">
        <v>3.0045454545454544</v>
      </c>
      <c r="D20" s="25">
        <v>41.28</v>
      </c>
      <c r="E20" s="26">
        <f t="shared" si="1"/>
        <v>137.39183055975795</v>
      </c>
      <c r="F20" s="27">
        <f t="shared" si="0"/>
        <v>6.2406951621081426</v>
      </c>
      <c r="G20" s="1">
        <v>69250</v>
      </c>
    </row>
    <row r="21" spans="1:7" ht="25" customHeight="1">
      <c r="A21" s="24" t="s">
        <v>36</v>
      </c>
      <c r="B21" s="25">
        <v>0</v>
      </c>
      <c r="C21" s="25">
        <v>0</v>
      </c>
      <c r="D21" s="25">
        <v>0</v>
      </c>
      <c r="E21" s="25">
        <v>0</v>
      </c>
      <c r="F21" s="27">
        <f t="shared" si="0"/>
        <v>17.077786223828756</v>
      </c>
      <c r="G21" s="1">
        <v>189504</v>
      </c>
    </row>
    <row r="22" spans="1:7" ht="25" customHeight="1">
      <c r="A22" s="24" t="s">
        <v>37</v>
      </c>
      <c r="B22" s="25">
        <v>0</v>
      </c>
      <c r="C22" s="25">
        <v>0</v>
      </c>
      <c r="D22" s="25">
        <v>0</v>
      </c>
      <c r="E22" s="25">
        <v>0</v>
      </c>
      <c r="F22" s="27">
        <f t="shared" si="0"/>
        <v>15.118883830489484</v>
      </c>
      <c r="G22" s="1">
        <v>167767</v>
      </c>
    </row>
    <row r="23" spans="1:7" ht="25" customHeight="1">
      <c r="A23" s="24" t="s">
        <v>38</v>
      </c>
      <c r="B23" s="25">
        <v>0.20</v>
      </c>
      <c r="C23" s="25">
        <v>0.16363636363636364</v>
      </c>
      <c r="D23" s="25">
        <v>0.20900000000000002</v>
      </c>
      <c r="E23" s="26">
        <f t="shared" si="1"/>
        <v>12.772222222222224</v>
      </c>
      <c r="F23" s="27">
        <f t="shared" si="0"/>
        <v>8.0857780898915657</v>
      </c>
      <c r="G23" s="1">
        <v>89724</v>
      </c>
    </row>
    <row r="24" spans="1:7" ht="25" customHeight="1">
      <c r="A24" s="24" t="s">
        <v>39</v>
      </c>
      <c r="B24" s="25">
        <v>11.522727272727273</v>
      </c>
      <c r="C24" s="25">
        <v>4.1818181818181817</v>
      </c>
      <c r="D24" s="25">
        <v>15.20</v>
      </c>
      <c r="E24" s="26">
        <f t="shared" si="1"/>
        <v>36.347826086956523</v>
      </c>
      <c r="F24" s="27">
        <f t="shared" si="0"/>
        <v>8.1807628220339783</v>
      </c>
      <c r="G24" s="1">
        <v>90778</v>
      </c>
    </row>
    <row r="25" spans="1:7" ht="25" customHeight="1">
      <c r="A25" s="28" t="s">
        <v>40</v>
      </c>
      <c r="B25" s="25">
        <v>0</v>
      </c>
      <c r="C25" s="25">
        <v>0</v>
      </c>
      <c r="D25" s="25">
        <v>0</v>
      </c>
      <c r="E25" s="25">
        <v>0</v>
      </c>
      <c r="F25" s="27">
        <f t="shared" si="0"/>
        <v>17.094187762016535</v>
      </c>
      <c r="G25" s="1">
        <v>189686</v>
      </c>
    </row>
    <row r="26" spans="1:11" ht="25" customHeight="1">
      <c r="A26" s="29">
        <v>2023</v>
      </c>
      <c r="B26" s="30">
        <f>SUM(B9:B25)</f>
        <v>365.88636363636346</v>
      </c>
      <c r="C26" s="30">
        <f t="shared" si="2" ref="C26:F26">SUM(C9:C25)</f>
        <v>112.99545454545455</v>
      </c>
      <c r="D26" s="30">
        <f t="shared" si="2"/>
        <v>1150.8779999999999</v>
      </c>
      <c r="E26" s="30">
        <f>(E24+E23+E20+E19+E18+E17+E16+E15+E14+E13+E12+E11+E9)/13</f>
        <v>102.56637725499925</v>
      </c>
      <c r="F26" s="30">
        <f t="shared" si="2"/>
        <v>184.70853573358002</v>
      </c>
      <c r="H26" s="31">
        <v>81384</v>
      </c>
      <c r="I26" s="31">
        <v>25693</v>
      </c>
      <c r="J26" s="32">
        <f>H26/220</f>
        <v>369.92727272727274</v>
      </c>
      <c r="K26" s="32">
        <f>I26/220</f>
        <v>116.78636363636363</v>
      </c>
    </row>
    <row r="27" spans="1:11" ht="25" customHeight="1">
      <c r="A27" s="29">
        <f>A26-1</f>
        <v>2022</v>
      </c>
      <c r="B27" s="33">
        <v>369.92727272727274</v>
      </c>
      <c r="C27" s="33">
        <v>116.78636363636363</v>
      </c>
      <c r="D27" s="33">
        <v>1449.3840181818182</v>
      </c>
      <c r="E27" s="34">
        <f>(D27*10)/C27</f>
        <v>124.10558673568676</v>
      </c>
      <c r="F27" s="35">
        <v>181.97191205144662</v>
      </c>
      <c r="H27" s="31">
        <v>85506</v>
      </c>
      <c r="I27" s="31">
        <v>24268</v>
      </c>
      <c r="J27" s="32">
        <f t="shared" si="3" ref="J27:J29">H27/220</f>
        <v>388.66363636363639</v>
      </c>
      <c r="K27" s="32">
        <f t="shared" si="4" ref="K27:K29">I27/220</f>
        <v>110.30909090909091</v>
      </c>
    </row>
    <row r="28" spans="1:11" ht="25" customHeight="1">
      <c r="A28" s="29">
        <f>A27-1</f>
        <v>2021</v>
      </c>
      <c r="B28" s="36">
        <v>388.66363636363639</v>
      </c>
      <c r="C28" s="36">
        <v>110.30909090909091</v>
      </c>
      <c r="D28" s="36">
        <v>1311.1999999999998</v>
      </c>
      <c r="E28" s="34">
        <f>(D28*10)/C28</f>
        <v>118.8659963738256</v>
      </c>
      <c r="F28" s="37">
        <v>180.38564900099999</v>
      </c>
      <c r="H28" s="31">
        <v>88927</v>
      </c>
      <c r="I28" s="31">
        <v>27775</v>
      </c>
      <c r="J28" s="32">
        <f t="shared" si="3"/>
        <v>404.21363636363634</v>
      </c>
      <c r="K28" s="32">
        <f t="shared" si="4"/>
        <v>126.25</v>
      </c>
    </row>
    <row r="29" spans="1:11" ht="25" customHeight="1">
      <c r="A29" s="29">
        <f>A28-1</f>
        <v>2020</v>
      </c>
      <c r="B29" s="36">
        <v>404.21363636363634</v>
      </c>
      <c r="C29" s="36">
        <v>126.25</v>
      </c>
      <c r="D29" s="36">
        <v>1383</v>
      </c>
      <c r="E29" s="34">
        <f>(D29*10)/C29</f>
        <v>109.54455445544555</v>
      </c>
      <c r="F29" s="37">
        <v>164</v>
      </c>
      <c r="H29" s="31">
        <v>91890</v>
      </c>
      <c r="I29" s="31">
        <v>21610</v>
      </c>
      <c r="J29" s="32">
        <f t="shared" si="3"/>
        <v>417.68181818181819</v>
      </c>
      <c r="K29" s="32">
        <f t="shared" si="4"/>
        <v>98.227272727272734</v>
      </c>
    </row>
    <row r="30" spans="1:6" ht="25" customHeight="1">
      <c r="A30" s="29">
        <f>A29-1</f>
        <v>2019</v>
      </c>
      <c r="B30" s="36">
        <v>417.68181818181819</v>
      </c>
      <c r="C30" s="36">
        <v>98.227272727272734</v>
      </c>
      <c r="D30" s="36">
        <v>1204</v>
      </c>
      <c r="E30" s="34">
        <f>(D30*10)/C30</f>
        <v>122.57288292457194</v>
      </c>
      <c r="F30" s="37">
        <v>163</v>
      </c>
    </row>
    <row r="31" spans="1:6" ht="14.5">
      <c r="A31" s="38"/>
      <c r="B31" s="39"/>
      <c r="C31" s="39"/>
      <c r="D31" s="39"/>
      <c r="E31" s="40"/>
      <c r="F31" s="41"/>
    </row>
    <row r="32" spans="1:6" ht="14.5">
      <c r="A32" s="24"/>
      <c r="B32" s="42"/>
      <c r="C32" s="42"/>
      <c r="D32" s="42"/>
      <c r="E32" s="43"/>
      <c r="F32" s="44"/>
    </row>
    <row r="33" spans="1:6" ht="15" thickBot="1">
      <c r="A33" s="45"/>
      <c r="B33" s="46"/>
      <c r="C33" s="46"/>
      <c r="D33" s="46"/>
      <c r="E33" s="47"/>
      <c r="F33" s="48"/>
    </row>
    <row r="34" spans="1:6" ht="15" thickTop="1">
      <c r="A34" s="49" t="s">
        <v>41</v>
      </c>
      <c r="B34" s="50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