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Data Masuk2020\DINBUDPAR\"/>
    </mc:Choice>
  </mc:AlternateContent>
  <xr:revisionPtr revIDLastSave="0" documentId="13_ncr:1_{892E5929-C89C-47E3-9BC3-9DB5ACDA2893}" xr6:coauthVersionLast="45" xr6:coauthVersionMax="45" xr10:uidLastSave="{00000000-0000-0000-0000-000000000000}"/>
  <bookViews>
    <workbookView xWindow="276" yWindow="0" windowWidth="10944" windowHeight="12360" xr2:uid="{00000000-000D-0000-FFFF-FFFF00000000}"/>
  </bookViews>
  <sheets>
    <sheet name="Sheet1" sheetId="1" r:id="rId1"/>
  </sheets>
  <definedNames>
    <definedName name="_xlnm.Print_Area" localSheetId="0">Sheet1!$A$209:$J$238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28" i="1" l="1"/>
  <c r="J227" i="1"/>
  <c r="J226" i="1"/>
  <c r="J228" i="1" s="1"/>
  <c r="J225" i="1"/>
  <c r="J224" i="1"/>
  <c r="J223" i="1"/>
  <c r="J221" i="1"/>
  <c r="J220" i="1"/>
  <c r="J219" i="1"/>
  <c r="J218" i="1"/>
  <c r="J217" i="1"/>
  <c r="J216" i="1"/>
  <c r="J215" i="1"/>
  <c r="J214" i="1"/>
  <c r="H173" i="1"/>
  <c r="G173" i="1"/>
  <c r="F173" i="1"/>
  <c r="C173" i="1"/>
  <c r="G144" i="1"/>
  <c r="F144" i="1"/>
  <c r="C144" i="1"/>
  <c r="G115" i="1"/>
  <c r="F115" i="1"/>
  <c r="C115" i="1"/>
  <c r="G87" i="1"/>
  <c r="F87" i="1"/>
  <c r="C87" i="1"/>
  <c r="G60" i="1"/>
  <c r="F60" i="1"/>
  <c r="C60" i="1"/>
  <c r="S57" i="1"/>
  <c r="R57" i="1"/>
  <c r="Q57" i="1"/>
  <c r="P57" i="1"/>
  <c r="O57" i="1"/>
  <c r="N57" i="1"/>
  <c r="M57" i="1"/>
  <c r="K55" i="1"/>
  <c r="K56" i="1" s="1"/>
  <c r="K53" i="1"/>
  <c r="K52" i="1"/>
  <c r="K50" i="1"/>
  <c r="K51" i="1" s="1"/>
  <c r="K48" i="1"/>
  <c r="K49" i="1" s="1"/>
  <c r="K46" i="1"/>
  <c r="K47" i="1" s="1"/>
  <c r="K45" i="1"/>
  <c r="K44" i="1"/>
  <c r="H25" i="1"/>
  <c r="G25" i="1"/>
  <c r="F25" i="1"/>
  <c r="C25" i="1"/>
</calcChain>
</file>

<file path=xl/sharedStrings.xml><?xml version="1.0" encoding="utf-8"?>
<sst xmlns="http://schemas.openxmlformats.org/spreadsheetml/2006/main" count="266" uniqueCount="70">
  <si>
    <t>JUMLAH HOTEL, KAMAR DAN TENAGA KERJA DI KABUPATEN BREBES</t>
  </si>
  <si>
    <t>TAHUN 2013</t>
  </si>
  <si>
    <t>NO</t>
  </si>
  <si>
    <t>KECAMATAN</t>
  </si>
  <si>
    <t>JUMLAH HOTEL</t>
  </si>
  <si>
    <t>NAMA HOTEL</t>
  </si>
  <si>
    <t>JUMLAH KAMAR</t>
  </si>
  <si>
    <t>JUMLAH KARYAWAN</t>
  </si>
  <si>
    <t>JUMLAH PENGUNJUNG</t>
  </si>
  <si>
    <t>Bumiayu</t>
  </si>
  <si>
    <t>Hotel Salsa Delila</t>
  </si>
  <si>
    <t>Hotel Fisa</t>
  </si>
  <si>
    <t>Hotel Family Baru</t>
  </si>
  <si>
    <t>Hotel Tentrem</t>
  </si>
  <si>
    <t>Tanjung</t>
  </si>
  <si>
    <t>Hotel Dian</t>
  </si>
  <si>
    <t>Bulakamba</t>
  </si>
  <si>
    <t>Hotel Salsa</t>
  </si>
  <si>
    <t>Hotel Rona</t>
  </si>
  <si>
    <t>Hotel Melati 68</t>
  </si>
  <si>
    <t>Ketanggungan</t>
  </si>
  <si>
    <t>Hotel Anggraeni</t>
  </si>
  <si>
    <t>Jatibarang</t>
  </si>
  <si>
    <t>Brebes</t>
  </si>
  <si>
    <t>Hotel Dedy Jaya</t>
  </si>
  <si>
    <t>Hotel Kencana</t>
  </si>
  <si>
    <t>Hotel Kharisma</t>
  </si>
  <si>
    <t>JUMLAH</t>
  </si>
  <si>
    <t>TAHUN 2014</t>
  </si>
  <si>
    <t>Hotel Salsa Dalila</t>
  </si>
  <si>
    <t>ketangg</t>
  </si>
  <si>
    <t>salsa</t>
  </si>
  <si>
    <t>fisa</t>
  </si>
  <si>
    <t>salsa delila</t>
  </si>
  <si>
    <t>rona</t>
  </si>
  <si>
    <t>dian</t>
  </si>
  <si>
    <t>dedi</t>
  </si>
  <si>
    <t>kencana</t>
  </si>
  <si>
    <t>kharisma</t>
  </si>
  <si>
    <t>Jatibrg</t>
  </si>
  <si>
    <t>jan</t>
  </si>
  <si>
    <t>feb</t>
  </si>
  <si>
    <t>mar</t>
  </si>
  <si>
    <t>apr</t>
  </si>
  <si>
    <t>mei</t>
  </si>
  <si>
    <t>jun</t>
  </si>
  <si>
    <t>jul</t>
  </si>
  <si>
    <t>agust</t>
  </si>
  <si>
    <t>sept</t>
  </si>
  <si>
    <t>okt</t>
  </si>
  <si>
    <t>nop</t>
  </si>
  <si>
    <t>des</t>
  </si>
  <si>
    <t>TAHUN 2015</t>
  </si>
  <si>
    <t>Hotel Salsa Dahlia</t>
  </si>
  <si>
    <t>TAHUN 2016</t>
  </si>
  <si>
    <t>Hotel Anggreani</t>
  </si>
  <si>
    <t>Hotel Grand Dian</t>
  </si>
  <si>
    <t>TAHUN 2017</t>
  </si>
  <si>
    <t>TAHUN 2018</t>
  </si>
  <si>
    <t>Hotel Kharisma Sejahtera</t>
  </si>
  <si>
    <t>TAHUN 2019</t>
  </si>
  <si>
    <t>JUMLAH KAMAR 1 TAHUN</t>
  </si>
  <si>
    <t>JUMLAH KAMAR TERJUAL</t>
  </si>
  <si>
    <t>Mengetahui :</t>
  </si>
  <si>
    <t>KEPALA DINAS KEBUDAYAAN DAN PARIWISATA</t>
  </si>
  <si>
    <t>KABUPATEN BREBES</t>
  </si>
  <si>
    <t>Drs. DIDING SETIADI S</t>
  </si>
  <si>
    <t>Pembina Utama Muda</t>
  </si>
  <si>
    <t>NIP. 19610420 198503 1 011</t>
  </si>
  <si>
    <t>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</si>
</sst>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  <numFmt numFmtId="166" formatCode="_(* #,##0.00_);_(* \(#,##0.00\);_(* &quot;-&quot;??_);_(@_)"/>
    <numFmt numFmtId="167" formatCode="_(* #,##0_);_(* \(#,##0\);_(* &quot;-&quot;_);_(@_)"/>
  </numFmts>
  <fonts count="4" x14ac:knownFonts="1">
    <font>
      <sz val="10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 xfId="0" applyFont="1" applyAlignment="1">
      <alignment horizontal="center"/>
    </xf>
  </cellStyleXfs>
  <cellXfs count="57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7" xfId="0" applyFont="1" applyBorder="1" applyAlignment="1">
      <alignment horizontal="center"/>
    </xf>
    <xf numFmtId="167" fontId="1" fillId="0" borderId="8" xfId="2" applyNumberFormat="1" applyFont="1" applyBorder="1" applyAlignment="1">
      <alignment horizontal="center"/>
    </xf>
    <xf numFmtId="0" fontId="1" fillId="0" borderId="0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9" xfId="0" applyFont="1" applyBorder="1" applyAlignment="1">
      <alignment horizontal="left"/>
    </xf>
    <xf numFmtId="0" fontId="1" fillId="0" borderId="12" xfId="0" applyFont="1" applyBorder="1"/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7" fontId="1" fillId="0" borderId="12" xfId="2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167" fontId="1" fillId="0" borderId="5" xfId="2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5" xfId="0" applyFont="1" applyBorder="1"/>
    <xf numFmtId="167" fontId="1" fillId="0" borderId="1" xfId="2" applyNumberFormat="1" applyFont="1" applyBorder="1" applyAlignment="1">
      <alignment horizontal="center"/>
    </xf>
    <xf numFmtId="166" fontId="1" fillId="0" borderId="0" xfId="0" applyNumberFormat="1" applyFont="1"/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41" fontId="1" fillId="0" borderId="8" xfId="0" applyNumberFormat="1" applyFont="1" applyBorder="1" applyAlignment="1">
      <alignment horizontal="center"/>
    </xf>
    <xf numFmtId="41" fontId="1" fillId="0" borderId="8" xfId="3" applyFont="1" applyBorder="1" applyAlignment="1">
      <alignment horizontal="center"/>
    </xf>
    <xf numFmtId="41" fontId="1" fillId="0" borderId="5" xfId="0" applyNumberFormat="1" applyFont="1" applyBorder="1" applyAlignment="1">
      <alignment horizontal="center"/>
    </xf>
    <xf numFmtId="41" fontId="1" fillId="0" borderId="5" xfId="3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65" fontId="1" fillId="0" borderId="8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1" fontId="1" fillId="0" borderId="12" xfId="3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1" fillId="0" borderId="13" xfId="0" applyFont="1" applyBorder="1"/>
    <xf numFmtId="0" fontId="1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14" xfId="0" applyFont="1" applyBorder="1"/>
    <xf numFmtId="41" fontId="1" fillId="0" borderId="14" xfId="0" applyNumberFormat="1" applyFont="1" applyBorder="1" applyAlignment="1">
      <alignment horizontal="center"/>
    </xf>
    <xf numFmtId="41" fontId="1" fillId="0" borderId="14" xfId="3" applyFont="1" applyBorder="1" applyAlignment="1">
      <alignment horizontal="center"/>
    </xf>
    <xf numFmtId="41" fontId="1" fillId="0" borderId="1" xfId="0" applyNumberFormat="1" applyFont="1" applyBorder="1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83A0B-BF19-43FA-BC48-A40AEDED102A}">
  <dimension ref="A1:W237"/>
  <sheetViews>
    <sheetView tabSelected="1" workbookViewId="0">
      <selection activeCell="A209" sqref="A209:J209"/>
    </sheetView>
  </sheetViews>
  <sheetFormatPr defaultColWidth="9.109375" defaultRowHeight="15" customHeight="1" x14ac:dyDescent="0.3"/>
  <cols>
    <col min="1" max="1" width="5" style="6" customWidth="1"/>
    <col min="2" max="2" width="22.33203125" style="6" customWidth="1"/>
    <col min="3" max="3" width="11.44140625" style="6" customWidth="1"/>
    <col min="4" max="4" width="3.6640625" style="6" customWidth="1"/>
    <col min="5" max="5" width="27.5546875" style="6" customWidth="1"/>
    <col min="6" max="6" width="15.44140625" style="6" customWidth="1"/>
    <col min="7" max="7" width="13.88671875" style="6" customWidth="1"/>
    <col min="8" max="8" width="14.33203125" style="6" customWidth="1"/>
    <col min="9" max="9" width="11.109375" style="6" customWidth="1"/>
    <col min="10" max="10" width="14.6640625" style="6" customWidth="1"/>
    <col min="11" max="11" width="9.109375" style="6" customWidth="1"/>
    <col min="12" max="16384" width="9.109375" style="6"/>
  </cols>
  <sheetData>
    <row r="1" spans="1:8" ht="14.4" x14ac:dyDescent="0.3">
      <c r="A1" s="2" t="s">
        <v>0</v>
      </c>
      <c r="B1" s="2"/>
      <c r="C1" s="2"/>
      <c r="D1" s="2"/>
      <c r="E1" s="2"/>
      <c r="F1" s="2"/>
      <c r="G1" s="2"/>
      <c r="H1" s="2"/>
    </row>
    <row r="2" spans="1:8" ht="14.4" x14ac:dyDescent="0.3">
      <c r="A2" s="2" t="s">
        <v>1</v>
      </c>
      <c r="B2" s="2"/>
      <c r="C2" s="2"/>
      <c r="D2" s="2"/>
      <c r="E2" s="2"/>
      <c r="F2" s="2"/>
      <c r="G2" s="2"/>
      <c r="H2" s="2"/>
    </row>
    <row r="4" spans="1:8" s="7" customFormat="1" ht="28.8" x14ac:dyDescent="0.3">
      <c r="A4" s="8" t="s">
        <v>2</v>
      </c>
      <c r="B4" s="8" t="s">
        <v>3</v>
      </c>
      <c r="C4" s="8" t="s">
        <v>4</v>
      </c>
      <c r="D4" s="1" t="s">
        <v>5</v>
      </c>
      <c r="E4" s="1"/>
      <c r="F4" s="8" t="s">
        <v>6</v>
      </c>
      <c r="G4" s="8" t="s">
        <v>7</v>
      </c>
      <c r="H4" s="8" t="s">
        <v>8</v>
      </c>
    </row>
    <row r="5" spans="1:8" ht="7.5" customHeight="1" x14ac:dyDescent="0.3">
      <c r="A5" s="9"/>
      <c r="B5" s="10"/>
      <c r="C5" s="11"/>
      <c r="D5" s="9"/>
      <c r="E5" s="12"/>
      <c r="F5" s="11"/>
      <c r="G5" s="10"/>
      <c r="H5" s="12"/>
    </row>
    <row r="6" spans="1:8" ht="14.4" x14ac:dyDescent="0.3">
      <c r="A6" s="13">
        <v>1</v>
      </c>
      <c r="B6" s="14" t="s">
        <v>9</v>
      </c>
      <c r="C6" s="15">
        <v>4</v>
      </c>
      <c r="D6" s="16">
        <v>1</v>
      </c>
      <c r="E6" s="17" t="s">
        <v>10</v>
      </c>
      <c r="F6" s="15">
        <v>16</v>
      </c>
      <c r="G6" s="18">
        <v>9</v>
      </c>
      <c r="H6" s="19">
        <v>4109</v>
      </c>
    </row>
    <row r="7" spans="1:8" ht="14.4" x14ac:dyDescent="0.3">
      <c r="A7" s="13"/>
      <c r="B7" s="14"/>
      <c r="C7" s="20"/>
      <c r="D7" s="16">
        <v>2</v>
      </c>
      <c r="E7" s="17" t="s">
        <v>11</v>
      </c>
      <c r="F7" s="15">
        <v>16</v>
      </c>
      <c r="G7" s="18">
        <v>15</v>
      </c>
      <c r="H7" s="19">
        <v>4864</v>
      </c>
    </row>
    <row r="8" spans="1:8" ht="14.4" x14ac:dyDescent="0.3">
      <c r="A8" s="13"/>
      <c r="B8" s="14"/>
      <c r="C8" s="20"/>
      <c r="D8" s="16">
        <v>3</v>
      </c>
      <c r="E8" s="17" t="s">
        <v>12</v>
      </c>
      <c r="F8" s="15">
        <v>26</v>
      </c>
      <c r="G8" s="18">
        <v>10</v>
      </c>
      <c r="H8" s="19">
        <v>1225</v>
      </c>
    </row>
    <row r="9" spans="1:8" ht="14.4" x14ac:dyDescent="0.3">
      <c r="A9" s="13"/>
      <c r="B9" s="14"/>
      <c r="C9" s="20"/>
      <c r="D9" s="16">
        <v>4</v>
      </c>
      <c r="E9" s="17" t="s">
        <v>13</v>
      </c>
      <c r="F9" s="15">
        <v>17</v>
      </c>
      <c r="G9" s="18">
        <v>9</v>
      </c>
      <c r="H9" s="19">
        <v>920</v>
      </c>
    </row>
    <row r="10" spans="1:8" ht="14.4" x14ac:dyDescent="0.3">
      <c r="A10" s="21"/>
      <c r="B10" s="22"/>
      <c r="C10" s="23"/>
      <c r="D10" s="24"/>
      <c r="E10" s="25"/>
      <c r="F10" s="26"/>
      <c r="G10" s="27"/>
      <c r="H10" s="28"/>
    </row>
    <row r="11" spans="1:8" ht="14.4" x14ac:dyDescent="0.3">
      <c r="A11" s="9">
        <v>2</v>
      </c>
      <c r="B11" s="10" t="s">
        <v>14</v>
      </c>
      <c r="C11" s="29">
        <v>1</v>
      </c>
      <c r="D11" s="30"/>
      <c r="E11" s="12" t="s">
        <v>15</v>
      </c>
      <c r="F11" s="29">
        <v>30</v>
      </c>
      <c r="G11" s="31">
        <v>23</v>
      </c>
      <c r="H11" s="32">
        <v>5518</v>
      </c>
    </row>
    <row r="12" spans="1:8" ht="14.4" x14ac:dyDescent="0.3">
      <c r="A12" s="21"/>
      <c r="B12" s="22"/>
      <c r="C12" s="23"/>
      <c r="D12" s="24"/>
      <c r="E12" s="25"/>
      <c r="F12" s="26"/>
      <c r="G12" s="27"/>
      <c r="H12" s="28"/>
    </row>
    <row r="13" spans="1:8" ht="14.4" x14ac:dyDescent="0.3">
      <c r="A13" s="9">
        <v>3</v>
      </c>
      <c r="B13" s="10" t="s">
        <v>16</v>
      </c>
      <c r="C13" s="29">
        <v>3</v>
      </c>
      <c r="D13" s="30">
        <v>1</v>
      </c>
      <c r="E13" s="12" t="s">
        <v>17</v>
      </c>
      <c r="F13" s="29">
        <v>23</v>
      </c>
      <c r="G13" s="31">
        <v>11</v>
      </c>
      <c r="H13" s="32">
        <v>2740</v>
      </c>
    </row>
    <row r="14" spans="1:8" ht="14.4" x14ac:dyDescent="0.3">
      <c r="A14" s="13"/>
      <c r="B14" s="14"/>
      <c r="C14" s="15"/>
      <c r="D14" s="16">
        <v>2</v>
      </c>
      <c r="E14" s="17" t="s">
        <v>18</v>
      </c>
      <c r="F14" s="15">
        <v>14</v>
      </c>
      <c r="G14" s="18">
        <v>12</v>
      </c>
      <c r="H14" s="19">
        <v>863</v>
      </c>
    </row>
    <row r="15" spans="1:8" ht="14.4" x14ac:dyDescent="0.3">
      <c r="A15" s="13"/>
      <c r="B15" s="14"/>
      <c r="C15" s="15"/>
      <c r="D15" s="16">
        <v>3</v>
      </c>
      <c r="E15" s="17" t="s">
        <v>19</v>
      </c>
      <c r="F15" s="15">
        <v>10</v>
      </c>
      <c r="G15" s="18">
        <v>4</v>
      </c>
      <c r="H15" s="19">
        <v>820</v>
      </c>
    </row>
    <row r="16" spans="1:8" ht="14.4" x14ac:dyDescent="0.3">
      <c r="A16" s="21"/>
      <c r="B16" s="22"/>
      <c r="C16" s="26"/>
      <c r="D16" s="24"/>
      <c r="E16" s="25"/>
      <c r="F16" s="26"/>
      <c r="G16" s="27"/>
      <c r="H16" s="28"/>
    </row>
    <row r="17" spans="1:8" ht="14.4" x14ac:dyDescent="0.3">
      <c r="A17" s="9">
        <v>4</v>
      </c>
      <c r="B17" s="10" t="s">
        <v>20</v>
      </c>
      <c r="C17" s="29">
        <v>1</v>
      </c>
      <c r="D17" s="30"/>
      <c r="E17" s="12" t="s">
        <v>21</v>
      </c>
      <c r="F17" s="29">
        <v>30</v>
      </c>
      <c r="G17" s="31">
        <v>15</v>
      </c>
      <c r="H17" s="32">
        <v>0</v>
      </c>
    </row>
    <row r="18" spans="1:8" ht="14.4" x14ac:dyDescent="0.3">
      <c r="A18" s="21"/>
      <c r="B18" s="22"/>
      <c r="C18" s="26"/>
      <c r="D18" s="24"/>
      <c r="E18" s="25"/>
      <c r="F18" s="26"/>
      <c r="G18" s="27"/>
      <c r="H18" s="28"/>
    </row>
    <row r="19" spans="1:8" ht="14.4" x14ac:dyDescent="0.3">
      <c r="A19" s="9">
        <v>5</v>
      </c>
      <c r="B19" s="10" t="s">
        <v>22</v>
      </c>
      <c r="C19" s="29">
        <v>1</v>
      </c>
      <c r="D19" s="30"/>
      <c r="E19" s="12" t="s">
        <v>21</v>
      </c>
      <c r="F19" s="29">
        <v>30</v>
      </c>
      <c r="G19" s="31">
        <v>18</v>
      </c>
      <c r="H19" s="32">
        <v>0</v>
      </c>
    </row>
    <row r="20" spans="1:8" ht="14.4" x14ac:dyDescent="0.3">
      <c r="A20" s="21"/>
      <c r="B20" s="22"/>
      <c r="C20" s="26"/>
      <c r="D20" s="24"/>
      <c r="E20" s="25"/>
      <c r="F20" s="26"/>
      <c r="G20" s="27"/>
      <c r="H20" s="28"/>
    </row>
    <row r="21" spans="1:8" ht="14.4" x14ac:dyDescent="0.3">
      <c r="A21" s="13">
        <v>6</v>
      </c>
      <c r="B21" s="14" t="s">
        <v>23</v>
      </c>
      <c r="C21" s="15">
        <v>3</v>
      </c>
      <c r="D21" s="16">
        <v>1</v>
      </c>
      <c r="E21" s="17" t="s">
        <v>24</v>
      </c>
      <c r="F21" s="15">
        <v>31</v>
      </c>
      <c r="G21" s="18">
        <v>23</v>
      </c>
      <c r="H21" s="19">
        <v>9366</v>
      </c>
    </row>
    <row r="22" spans="1:8" ht="14.4" x14ac:dyDescent="0.3">
      <c r="A22" s="13"/>
      <c r="B22" s="14"/>
      <c r="C22" s="15"/>
      <c r="D22" s="16">
        <v>2</v>
      </c>
      <c r="E22" s="17" t="s">
        <v>25</v>
      </c>
      <c r="F22" s="15">
        <v>10</v>
      </c>
      <c r="G22" s="18">
        <v>7</v>
      </c>
      <c r="H22" s="19">
        <v>700</v>
      </c>
    </row>
    <row r="23" spans="1:8" ht="14.4" x14ac:dyDescent="0.3">
      <c r="A23" s="13"/>
      <c r="B23" s="14"/>
      <c r="C23" s="15"/>
      <c r="D23" s="16">
        <v>3</v>
      </c>
      <c r="E23" s="17" t="s">
        <v>26</v>
      </c>
      <c r="F23" s="15">
        <v>30</v>
      </c>
      <c r="G23" s="18">
        <v>20</v>
      </c>
      <c r="H23" s="19">
        <v>3432</v>
      </c>
    </row>
    <row r="24" spans="1:8" ht="14.4" x14ac:dyDescent="0.3">
      <c r="A24" s="21"/>
      <c r="B24" s="22"/>
      <c r="C24" s="23"/>
      <c r="D24" s="24"/>
      <c r="E24" s="25"/>
      <c r="F24" s="23"/>
      <c r="G24" s="22"/>
      <c r="H24" s="25"/>
    </row>
    <row r="25" spans="1:8" ht="14.4" x14ac:dyDescent="0.3">
      <c r="A25" s="4" t="s">
        <v>27</v>
      </c>
      <c r="B25" s="3"/>
      <c r="C25" s="33">
        <f>SUM(C6:C21)</f>
        <v>13</v>
      </c>
      <c r="D25" s="34"/>
      <c r="E25" s="34"/>
      <c r="F25" s="33">
        <f>SUM(F6:F23)</f>
        <v>283</v>
      </c>
      <c r="G25" s="33">
        <f t="shared" ref="G25:H25" si="0">SUM(G6:G23)</f>
        <v>176</v>
      </c>
      <c r="H25" s="35">
        <f t="shared" si="0"/>
        <v>34557</v>
      </c>
    </row>
    <row r="38" spans="1:23" ht="14.4" x14ac:dyDescent="0.3">
      <c r="A38" s="2" t="s">
        <v>0</v>
      </c>
      <c r="B38" s="2"/>
      <c r="C38" s="2"/>
      <c r="D38" s="2"/>
      <c r="E38" s="2"/>
      <c r="F38" s="2"/>
      <c r="G38" s="2"/>
      <c r="H38" s="2"/>
    </row>
    <row r="39" spans="1:23" ht="14.4" x14ac:dyDescent="0.3">
      <c r="A39" s="2" t="s">
        <v>28</v>
      </c>
      <c r="B39" s="2"/>
      <c r="C39" s="2"/>
      <c r="D39" s="2"/>
      <c r="E39" s="2"/>
      <c r="F39" s="2"/>
      <c r="G39" s="2"/>
      <c r="H39" s="2"/>
    </row>
    <row r="41" spans="1:23" ht="28.8" x14ac:dyDescent="0.3">
      <c r="A41" s="8" t="s">
        <v>2</v>
      </c>
      <c r="B41" s="8" t="s">
        <v>3</v>
      </c>
      <c r="C41" s="8" t="s">
        <v>4</v>
      </c>
      <c r="D41" s="1" t="s">
        <v>5</v>
      </c>
      <c r="E41" s="1"/>
      <c r="F41" s="8" t="s">
        <v>6</v>
      </c>
      <c r="G41" s="8" t="s">
        <v>7</v>
      </c>
      <c r="H41" s="8" t="s">
        <v>8</v>
      </c>
    </row>
    <row r="42" spans="1:23" ht="14.4" x14ac:dyDescent="0.3">
      <c r="A42" s="9"/>
      <c r="B42" s="10"/>
      <c r="C42" s="11"/>
      <c r="D42" s="9"/>
      <c r="E42" s="12"/>
      <c r="F42" s="11"/>
      <c r="G42" s="10"/>
      <c r="H42" s="12"/>
    </row>
    <row r="43" spans="1:23" ht="14.4" x14ac:dyDescent="0.3">
      <c r="A43" s="13">
        <v>1</v>
      </c>
      <c r="B43" s="14" t="s">
        <v>9</v>
      </c>
      <c r="C43" s="15">
        <v>2</v>
      </c>
      <c r="D43" s="16">
        <v>1</v>
      </c>
      <c r="E43" s="17" t="s">
        <v>29</v>
      </c>
      <c r="F43" s="15">
        <v>19</v>
      </c>
      <c r="G43" s="18">
        <v>9</v>
      </c>
      <c r="H43" s="19">
        <v>4019</v>
      </c>
      <c r="M43" s="6" t="s">
        <v>30</v>
      </c>
      <c r="N43" s="6" t="s">
        <v>31</v>
      </c>
      <c r="O43" s="6" t="s">
        <v>32</v>
      </c>
      <c r="P43" s="6" t="s">
        <v>33</v>
      </c>
      <c r="Q43" s="6" t="s">
        <v>34</v>
      </c>
      <c r="R43" s="6" t="s">
        <v>35</v>
      </c>
      <c r="S43" s="6" t="s">
        <v>36</v>
      </c>
      <c r="T43" s="6" t="s">
        <v>37</v>
      </c>
      <c r="U43" s="6">
        <v>68</v>
      </c>
      <c r="V43" s="6" t="s">
        <v>38</v>
      </c>
      <c r="W43" s="6" t="s">
        <v>39</v>
      </c>
    </row>
    <row r="44" spans="1:23" ht="14.4" x14ac:dyDescent="0.3">
      <c r="A44" s="13"/>
      <c r="B44" s="14"/>
      <c r="C44" s="20"/>
      <c r="D44" s="16">
        <v>2</v>
      </c>
      <c r="E44" s="17" t="s">
        <v>11</v>
      </c>
      <c r="F44" s="15">
        <v>27</v>
      </c>
      <c r="G44" s="18">
        <v>15</v>
      </c>
      <c r="H44" s="19">
        <v>5635</v>
      </c>
      <c r="K44" s="6">
        <f>3406*65%</f>
        <v>2213.9</v>
      </c>
      <c r="L44" s="6" t="s">
        <v>40</v>
      </c>
      <c r="M44" s="6">
        <v>479</v>
      </c>
      <c r="N44" s="6">
        <v>240</v>
      </c>
      <c r="O44" s="6">
        <v>527</v>
      </c>
      <c r="P44" s="6">
        <v>298</v>
      </c>
      <c r="Q44" s="6">
        <v>478</v>
      </c>
      <c r="R44" s="6">
        <v>530</v>
      </c>
      <c r="S44" s="6">
        <v>467</v>
      </c>
    </row>
    <row r="45" spans="1:23" ht="14.4" x14ac:dyDescent="0.3">
      <c r="A45" s="21"/>
      <c r="B45" s="22"/>
      <c r="C45" s="23"/>
      <c r="D45" s="24"/>
      <c r="E45" s="25"/>
      <c r="F45" s="26"/>
      <c r="G45" s="27"/>
      <c r="H45" s="28"/>
      <c r="K45" s="6">
        <f>3406+K44</f>
        <v>5619.9</v>
      </c>
      <c r="L45" s="6" t="s">
        <v>41</v>
      </c>
      <c r="M45" s="6">
        <v>325</v>
      </c>
      <c r="N45" s="6">
        <v>184</v>
      </c>
      <c r="O45" s="6">
        <v>502</v>
      </c>
      <c r="P45" s="6">
        <v>228</v>
      </c>
      <c r="Q45" s="6">
        <v>426</v>
      </c>
      <c r="R45" s="6">
        <v>422</v>
      </c>
      <c r="S45" s="6">
        <v>482</v>
      </c>
    </row>
    <row r="46" spans="1:23" ht="14.4" x14ac:dyDescent="0.3">
      <c r="A46" s="9">
        <v>2</v>
      </c>
      <c r="B46" s="10" t="s">
        <v>14</v>
      </c>
      <c r="C46" s="29">
        <v>1</v>
      </c>
      <c r="D46" s="30"/>
      <c r="E46" s="12" t="s">
        <v>15</v>
      </c>
      <c r="F46" s="29">
        <v>30</v>
      </c>
      <c r="G46" s="31">
        <v>23</v>
      </c>
      <c r="H46" s="32">
        <v>6300</v>
      </c>
      <c r="K46" s="6">
        <f>2972*70%</f>
        <v>2080.4</v>
      </c>
      <c r="L46" s="6" t="s">
        <v>42</v>
      </c>
      <c r="M46" s="6">
        <v>402</v>
      </c>
      <c r="N46" s="6">
        <v>204</v>
      </c>
      <c r="O46" s="6">
        <v>502</v>
      </c>
      <c r="P46" s="6">
        <v>352</v>
      </c>
      <c r="Q46" s="6">
        <v>558</v>
      </c>
      <c r="R46" s="6">
        <v>558</v>
      </c>
      <c r="S46" s="6">
        <v>668</v>
      </c>
    </row>
    <row r="47" spans="1:23" ht="14.4" x14ac:dyDescent="0.3">
      <c r="A47" s="21"/>
      <c r="B47" s="22"/>
      <c r="C47" s="23"/>
      <c r="D47" s="24"/>
      <c r="E47" s="25"/>
      <c r="F47" s="26"/>
      <c r="G47" s="27"/>
      <c r="H47" s="28"/>
      <c r="K47" s="6">
        <f>2972+K46</f>
        <v>5052.3999999999996</v>
      </c>
      <c r="L47" s="6" t="s">
        <v>43</v>
      </c>
      <c r="N47" s="6">
        <v>210</v>
      </c>
      <c r="O47" s="6">
        <v>404</v>
      </c>
      <c r="P47" s="6">
        <v>414</v>
      </c>
      <c r="Q47" s="6">
        <v>676</v>
      </c>
      <c r="R47" s="6">
        <v>458</v>
      </c>
      <c r="S47" s="6">
        <v>636</v>
      </c>
    </row>
    <row r="48" spans="1:23" ht="14.4" x14ac:dyDescent="0.3">
      <c r="A48" s="9">
        <v>3</v>
      </c>
      <c r="B48" s="10" t="s">
        <v>16</v>
      </c>
      <c r="C48" s="29">
        <v>3</v>
      </c>
      <c r="D48" s="30">
        <v>1</v>
      </c>
      <c r="E48" s="12" t="s">
        <v>17</v>
      </c>
      <c r="F48" s="29">
        <v>27</v>
      </c>
      <c r="G48" s="31">
        <v>11</v>
      </c>
      <c r="H48" s="32">
        <v>2308</v>
      </c>
      <c r="K48" s="6">
        <f>1342*70%</f>
        <v>939.4</v>
      </c>
      <c r="L48" s="6" t="s">
        <v>44</v>
      </c>
      <c r="N48" s="6">
        <v>198</v>
      </c>
      <c r="O48" s="6">
        <v>479</v>
      </c>
      <c r="P48" s="6">
        <v>440</v>
      </c>
      <c r="Q48" s="6">
        <v>670</v>
      </c>
      <c r="R48" s="6">
        <v>534</v>
      </c>
      <c r="S48" s="6">
        <v>598</v>
      </c>
    </row>
    <row r="49" spans="1:19" ht="14.4" x14ac:dyDescent="0.3">
      <c r="A49" s="13"/>
      <c r="B49" s="14"/>
      <c r="C49" s="15"/>
      <c r="D49" s="16">
        <v>2</v>
      </c>
      <c r="E49" s="17" t="s">
        <v>18</v>
      </c>
      <c r="F49" s="15">
        <v>25</v>
      </c>
      <c r="G49" s="18">
        <v>12</v>
      </c>
      <c r="H49" s="19">
        <v>6586</v>
      </c>
      <c r="K49" s="6">
        <f>1674+K48</f>
        <v>2613.4</v>
      </c>
      <c r="L49" s="6" t="s">
        <v>45</v>
      </c>
      <c r="N49" s="6">
        <v>166</v>
      </c>
      <c r="O49" s="6">
        <v>432</v>
      </c>
      <c r="P49" s="6">
        <v>336</v>
      </c>
      <c r="Q49" s="6">
        <v>504</v>
      </c>
      <c r="S49" s="6">
        <v>704</v>
      </c>
    </row>
    <row r="50" spans="1:19" ht="14.4" x14ac:dyDescent="0.3">
      <c r="A50" s="13"/>
      <c r="B50" s="14"/>
      <c r="C50" s="15"/>
      <c r="D50" s="16">
        <v>3</v>
      </c>
      <c r="E50" s="17" t="s">
        <v>19</v>
      </c>
      <c r="F50" s="15">
        <v>10</v>
      </c>
      <c r="G50" s="18">
        <v>4</v>
      </c>
      <c r="H50" s="19"/>
      <c r="K50" s="6">
        <f>3618*50%</f>
        <v>1809</v>
      </c>
      <c r="L50" s="6" t="s">
        <v>46</v>
      </c>
      <c r="M50" s="6">
        <v>638</v>
      </c>
      <c r="N50" s="6">
        <v>116</v>
      </c>
      <c r="O50" s="6">
        <v>498</v>
      </c>
      <c r="P50" s="6">
        <v>375</v>
      </c>
      <c r="Q50" s="6">
        <v>468</v>
      </c>
      <c r="S50" s="6">
        <v>539</v>
      </c>
    </row>
    <row r="51" spans="1:19" ht="14.4" x14ac:dyDescent="0.3">
      <c r="A51" s="21"/>
      <c r="B51" s="22"/>
      <c r="C51" s="26"/>
      <c r="D51" s="24"/>
      <c r="E51" s="25"/>
      <c r="F51" s="26"/>
      <c r="G51" s="27"/>
      <c r="H51" s="28"/>
      <c r="K51" s="6">
        <f>3618+K50</f>
        <v>5427</v>
      </c>
      <c r="L51" s="6" t="s">
        <v>47</v>
      </c>
      <c r="M51" s="6">
        <v>550</v>
      </c>
      <c r="N51" s="6">
        <v>230</v>
      </c>
      <c r="O51" s="6">
        <v>594</v>
      </c>
      <c r="P51" s="6">
        <v>363</v>
      </c>
      <c r="Q51" s="6">
        <v>660</v>
      </c>
      <c r="R51" s="6">
        <v>726</v>
      </c>
      <c r="S51" s="6">
        <v>657</v>
      </c>
    </row>
    <row r="52" spans="1:19" ht="14.4" x14ac:dyDescent="0.3">
      <c r="A52" s="9">
        <v>4</v>
      </c>
      <c r="B52" s="10" t="s">
        <v>20</v>
      </c>
      <c r="C52" s="29">
        <v>1</v>
      </c>
      <c r="D52" s="30"/>
      <c r="E52" s="12" t="s">
        <v>21</v>
      </c>
      <c r="F52" s="29">
        <v>30</v>
      </c>
      <c r="G52" s="31">
        <v>15</v>
      </c>
      <c r="H52" s="32">
        <v>5933</v>
      </c>
      <c r="K52" s="6">
        <f>1674*70%</f>
        <v>1171.8</v>
      </c>
      <c r="L52" s="6" t="s">
        <v>48</v>
      </c>
      <c r="M52" s="6">
        <v>583</v>
      </c>
      <c r="N52" s="6">
        <v>182</v>
      </c>
      <c r="O52" s="6">
        <v>382</v>
      </c>
      <c r="P52" s="6">
        <v>272</v>
      </c>
      <c r="Q52" s="6">
        <v>494</v>
      </c>
      <c r="R52" s="6">
        <v>514</v>
      </c>
      <c r="S52" s="6">
        <v>434</v>
      </c>
    </row>
    <row r="53" spans="1:19" ht="14.4" x14ac:dyDescent="0.3">
      <c r="A53" s="21"/>
      <c r="B53" s="22"/>
      <c r="C53" s="26"/>
      <c r="D53" s="24"/>
      <c r="E53" s="25"/>
      <c r="F53" s="26"/>
      <c r="G53" s="27"/>
      <c r="H53" s="28"/>
      <c r="K53" s="6">
        <f>1674+K52</f>
        <v>2845.8</v>
      </c>
      <c r="L53" s="6" t="s">
        <v>49</v>
      </c>
      <c r="M53" s="6">
        <v>486</v>
      </c>
      <c r="N53" s="6">
        <v>204</v>
      </c>
      <c r="O53" s="6">
        <v>446</v>
      </c>
      <c r="P53" s="6">
        <v>329</v>
      </c>
      <c r="Q53" s="6">
        <v>578</v>
      </c>
      <c r="R53" s="6">
        <v>562</v>
      </c>
      <c r="S53" s="6">
        <v>578</v>
      </c>
    </row>
    <row r="54" spans="1:19" ht="14.4" x14ac:dyDescent="0.3">
      <c r="A54" s="9">
        <v>5</v>
      </c>
      <c r="B54" s="10" t="s">
        <v>22</v>
      </c>
      <c r="C54" s="29">
        <v>1</v>
      </c>
      <c r="D54" s="30"/>
      <c r="E54" s="12" t="s">
        <v>21</v>
      </c>
      <c r="F54" s="29">
        <v>30</v>
      </c>
      <c r="G54" s="31">
        <v>18</v>
      </c>
      <c r="H54" s="32"/>
      <c r="L54" s="6" t="s">
        <v>50</v>
      </c>
      <c r="M54" s="6">
        <v>630</v>
      </c>
      <c r="N54" s="6">
        <v>180</v>
      </c>
      <c r="O54" s="6">
        <v>437</v>
      </c>
      <c r="P54" s="6">
        <v>317</v>
      </c>
      <c r="Q54" s="6">
        <v>470</v>
      </c>
      <c r="R54" s="6">
        <v>570</v>
      </c>
      <c r="S54" s="6">
        <v>636</v>
      </c>
    </row>
    <row r="55" spans="1:19" ht="14.4" x14ac:dyDescent="0.3">
      <c r="A55" s="21"/>
      <c r="B55" s="22"/>
      <c r="C55" s="26"/>
      <c r="D55" s="24"/>
      <c r="E55" s="25"/>
      <c r="F55" s="26"/>
      <c r="G55" s="27"/>
      <c r="H55" s="28"/>
      <c r="K55" s="6">
        <f>474*90%</f>
        <v>426.6</v>
      </c>
      <c r="L55" s="6" t="s">
        <v>51</v>
      </c>
      <c r="M55" s="6">
        <v>840</v>
      </c>
      <c r="N55" s="6">
        <v>194</v>
      </c>
      <c r="O55" s="6">
        <v>432</v>
      </c>
      <c r="P55" s="6">
        <v>295</v>
      </c>
      <c r="Q55" s="6">
        <v>604</v>
      </c>
      <c r="R55" s="6">
        <v>626</v>
      </c>
      <c r="S55" s="6">
        <v>701</v>
      </c>
    </row>
    <row r="56" spans="1:19" ht="14.4" x14ac:dyDescent="0.3">
      <c r="A56" s="13">
        <v>6</v>
      </c>
      <c r="B56" s="14" t="s">
        <v>23</v>
      </c>
      <c r="C56" s="15">
        <v>3</v>
      </c>
      <c r="D56" s="16">
        <v>1</v>
      </c>
      <c r="E56" s="17" t="s">
        <v>24</v>
      </c>
      <c r="F56" s="15">
        <v>31</v>
      </c>
      <c r="G56" s="18">
        <v>23</v>
      </c>
      <c r="H56" s="19">
        <v>7100</v>
      </c>
      <c r="K56" s="6">
        <f>474+K55</f>
        <v>900.6</v>
      </c>
    </row>
    <row r="57" spans="1:19" ht="14.4" x14ac:dyDescent="0.3">
      <c r="A57" s="13"/>
      <c r="B57" s="14"/>
      <c r="C57" s="15"/>
      <c r="D57" s="16">
        <v>2</v>
      </c>
      <c r="E57" s="17" t="s">
        <v>25</v>
      </c>
      <c r="F57" s="15">
        <v>20</v>
      </c>
      <c r="G57" s="18">
        <v>7</v>
      </c>
      <c r="H57" s="19">
        <v>901</v>
      </c>
      <c r="M57" s="6">
        <f>SUM(M44:M55)</f>
        <v>4933</v>
      </c>
      <c r="N57" s="6">
        <f t="shared" ref="N57:S57" si="1">SUM(N44:N55)</f>
        <v>2308</v>
      </c>
      <c r="O57" s="6">
        <f t="shared" si="1"/>
        <v>5635</v>
      </c>
      <c r="P57" s="6">
        <f t="shared" si="1"/>
        <v>4019</v>
      </c>
      <c r="Q57" s="6">
        <f t="shared" si="1"/>
        <v>6586</v>
      </c>
      <c r="R57" s="6">
        <f t="shared" si="1"/>
        <v>5500</v>
      </c>
      <c r="S57" s="6">
        <f t="shared" si="1"/>
        <v>7100</v>
      </c>
    </row>
    <row r="58" spans="1:19" ht="14.4" x14ac:dyDescent="0.3">
      <c r="A58" s="13"/>
      <c r="B58" s="14"/>
      <c r="C58" s="15"/>
      <c r="D58" s="16">
        <v>3</v>
      </c>
      <c r="E58" s="17" t="s">
        <v>26</v>
      </c>
      <c r="F58" s="15">
        <v>15</v>
      </c>
      <c r="G58" s="18">
        <v>20</v>
      </c>
      <c r="H58" s="19"/>
      <c r="M58" s="6">
        <v>1000</v>
      </c>
      <c r="R58" s="6">
        <v>800</v>
      </c>
    </row>
    <row r="59" spans="1:19" ht="14.4" x14ac:dyDescent="0.3">
      <c r="A59" s="21"/>
      <c r="B59" s="22"/>
      <c r="C59" s="23"/>
      <c r="D59" s="24"/>
      <c r="E59" s="25"/>
      <c r="F59" s="23"/>
      <c r="G59" s="22"/>
      <c r="H59" s="25"/>
    </row>
    <row r="60" spans="1:19" ht="14.4" x14ac:dyDescent="0.3">
      <c r="A60" s="4" t="s">
        <v>27</v>
      </c>
      <c r="B60" s="3"/>
      <c r="C60" s="33">
        <f>SUM(C43:C56)</f>
        <v>11</v>
      </c>
      <c r="D60" s="34"/>
      <c r="E60" s="34"/>
      <c r="F60" s="33">
        <f>SUM(F43:F58)</f>
        <v>264</v>
      </c>
      <c r="G60" s="33">
        <f t="shared" ref="G60" si="2">SUM(G43:G58)</f>
        <v>157</v>
      </c>
      <c r="H60" s="35"/>
    </row>
    <row r="65" spans="1:8" ht="14.4" x14ac:dyDescent="0.3">
      <c r="A65" s="2" t="s">
        <v>0</v>
      </c>
      <c r="B65" s="2"/>
      <c r="C65" s="2"/>
      <c r="D65" s="2"/>
      <c r="E65" s="2"/>
      <c r="F65" s="2"/>
      <c r="G65" s="2"/>
      <c r="H65" s="2"/>
    </row>
    <row r="66" spans="1:8" ht="14.4" x14ac:dyDescent="0.3">
      <c r="A66" s="2" t="s">
        <v>52</v>
      </c>
      <c r="B66" s="2"/>
      <c r="C66" s="2"/>
      <c r="D66" s="2"/>
      <c r="E66" s="2"/>
      <c r="F66" s="2"/>
      <c r="G66" s="2"/>
      <c r="H66" s="2"/>
    </row>
    <row r="68" spans="1:8" ht="28.8" x14ac:dyDescent="0.3">
      <c r="A68" s="8" t="s">
        <v>2</v>
      </c>
      <c r="B68" s="8" t="s">
        <v>3</v>
      </c>
      <c r="C68" s="8" t="s">
        <v>4</v>
      </c>
      <c r="D68" s="1" t="s">
        <v>5</v>
      </c>
      <c r="E68" s="1"/>
      <c r="F68" s="8" t="s">
        <v>6</v>
      </c>
      <c r="G68" s="8" t="s">
        <v>7</v>
      </c>
      <c r="H68" s="8" t="s">
        <v>8</v>
      </c>
    </row>
    <row r="69" spans="1:8" ht="14.4" x14ac:dyDescent="0.3">
      <c r="A69" s="9"/>
      <c r="B69" s="10"/>
      <c r="C69" s="11"/>
      <c r="D69" s="9"/>
      <c r="E69" s="12"/>
      <c r="F69" s="11"/>
      <c r="G69" s="10"/>
      <c r="H69" s="12"/>
    </row>
    <row r="70" spans="1:8" ht="14.4" x14ac:dyDescent="0.3">
      <c r="A70" s="13">
        <v>1</v>
      </c>
      <c r="B70" s="14" t="s">
        <v>9</v>
      </c>
      <c r="C70" s="15">
        <v>2</v>
      </c>
      <c r="D70" s="16">
        <v>1</v>
      </c>
      <c r="E70" s="17" t="s">
        <v>53</v>
      </c>
      <c r="F70" s="15">
        <v>16</v>
      </c>
      <c r="G70" s="18">
        <v>9</v>
      </c>
      <c r="H70" s="19">
        <v>4357</v>
      </c>
    </row>
    <row r="71" spans="1:8" ht="14.4" x14ac:dyDescent="0.3">
      <c r="A71" s="13"/>
      <c r="B71" s="14"/>
      <c r="C71" s="20"/>
      <c r="D71" s="16">
        <v>2</v>
      </c>
      <c r="E71" s="17" t="s">
        <v>11</v>
      </c>
      <c r="F71" s="15">
        <v>16</v>
      </c>
      <c r="G71" s="18">
        <v>15</v>
      </c>
      <c r="H71" s="19">
        <v>6238</v>
      </c>
    </row>
    <row r="72" spans="1:8" ht="14.4" x14ac:dyDescent="0.3">
      <c r="A72" s="21"/>
      <c r="B72" s="22"/>
      <c r="C72" s="23"/>
      <c r="D72" s="24"/>
      <c r="E72" s="25"/>
      <c r="F72" s="26"/>
      <c r="G72" s="27"/>
      <c r="H72" s="28"/>
    </row>
    <row r="73" spans="1:8" ht="14.4" x14ac:dyDescent="0.3">
      <c r="A73" s="9">
        <v>2</v>
      </c>
      <c r="B73" s="10" t="s">
        <v>14</v>
      </c>
      <c r="C73" s="29">
        <v>1</v>
      </c>
      <c r="D73" s="30"/>
      <c r="E73" s="12" t="s">
        <v>15</v>
      </c>
      <c r="F73" s="29">
        <v>30</v>
      </c>
      <c r="G73" s="31">
        <v>23</v>
      </c>
      <c r="H73" s="32">
        <v>7073</v>
      </c>
    </row>
    <row r="74" spans="1:8" ht="14.4" x14ac:dyDescent="0.3">
      <c r="A74" s="21"/>
      <c r="B74" s="22"/>
      <c r="C74" s="23"/>
      <c r="D74" s="24"/>
      <c r="E74" s="25"/>
      <c r="F74" s="26"/>
      <c r="G74" s="27"/>
      <c r="H74" s="28"/>
    </row>
    <row r="75" spans="1:8" ht="14.4" x14ac:dyDescent="0.3">
      <c r="A75" s="9">
        <v>3</v>
      </c>
      <c r="B75" s="10" t="s">
        <v>16</v>
      </c>
      <c r="C75" s="29">
        <v>3</v>
      </c>
      <c r="D75" s="30">
        <v>1</v>
      </c>
      <c r="E75" s="12" t="s">
        <v>17</v>
      </c>
      <c r="F75" s="29">
        <v>23</v>
      </c>
      <c r="G75" s="31">
        <v>11</v>
      </c>
      <c r="H75" s="32">
        <v>2613</v>
      </c>
    </row>
    <row r="76" spans="1:8" ht="14.4" x14ac:dyDescent="0.3">
      <c r="A76" s="13"/>
      <c r="B76" s="14"/>
      <c r="C76" s="15"/>
      <c r="D76" s="16">
        <v>2</v>
      </c>
      <c r="E76" s="17" t="s">
        <v>18</v>
      </c>
      <c r="F76" s="15">
        <v>14</v>
      </c>
      <c r="G76" s="18">
        <v>12</v>
      </c>
      <c r="H76" s="19">
        <v>6882</v>
      </c>
    </row>
    <row r="77" spans="1:8" ht="14.4" x14ac:dyDescent="0.3">
      <c r="A77" s="13"/>
      <c r="B77" s="14"/>
      <c r="C77" s="15"/>
      <c r="D77" s="16">
        <v>3</v>
      </c>
      <c r="E77" s="17" t="s">
        <v>19</v>
      </c>
      <c r="F77" s="15">
        <v>10</v>
      </c>
      <c r="G77" s="18">
        <v>4</v>
      </c>
      <c r="H77" s="19">
        <v>2163</v>
      </c>
    </row>
    <row r="78" spans="1:8" ht="14.4" x14ac:dyDescent="0.3">
      <c r="A78" s="21"/>
      <c r="B78" s="22"/>
      <c r="C78" s="26"/>
      <c r="D78" s="24"/>
      <c r="E78" s="25"/>
      <c r="F78" s="26"/>
      <c r="G78" s="27"/>
      <c r="H78" s="28"/>
    </row>
    <row r="79" spans="1:8" ht="14.4" x14ac:dyDescent="0.3">
      <c r="A79" s="9">
        <v>4</v>
      </c>
      <c r="B79" s="10" t="s">
        <v>20</v>
      </c>
      <c r="C79" s="29">
        <v>1</v>
      </c>
      <c r="D79" s="30"/>
      <c r="E79" s="12" t="s">
        <v>21</v>
      </c>
      <c r="F79" s="29">
        <v>30</v>
      </c>
      <c r="G79" s="31">
        <v>15</v>
      </c>
      <c r="H79" s="32">
        <v>6953</v>
      </c>
    </row>
    <row r="80" spans="1:8" ht="14.4" x14ac:dyDescent="0.3">
      <c r="A80" s="21"/>
      <c r="B80" s="22"/>
      <c r="C80" s="26"/>
      <c r="D80" s="24"/>
      <c r="E80" s="25"/>
      <c r="F80" s="26"/>
      <c r="G80" s="27"/>
      <c r="H80" s="28"/>
    </row>
    <row r="81" spans="1:8" ht="14.4" x14ac:dyDescent="0.3">
      <c r="A81" s="9">
        <v>5</v>
      </c>
      <c r="B81" s="10" t="s">
        <v>22</v>
      </c>
      <c r="C81" s="29">
        <v>1</v>
      </c>
      <c r="D81" s="30"/>
      <c r="E81" s="12" t="s">
        <v>21</v>
      </c>
      <c r="F81" s="29">
        <v>30</v>
      </c>
      <c r="G81" s="31">
        <v>18</v>
      </c>
      <c r="H81" s="32">
        <v>5683</v>
      </c>
    </row>
    <row r="82" spans="1:8" ht="14.4" x14ac:dyDescent="0.3">
      <c r="A82" s="21"/>
      <c r="B82" s="22"/>
      <c r="C82" s="26"/>
      <c r="D82" s="24"/>
      <c r="E82" s="25"/>
      <c r="F82" s="26"/>
      <c r="G82" s="27"/>
      <c r="H82" s="28"/>
    </row>
    <row r="83" spans="1:8" ht="14.4" x14ac:dyDescent="0.3">
      <c r="A83" s="13">
        <v>6</v>
      </c>
      <c r="B83" s="14" t="s">
        <v>23</v>
      </c>
      <c r="C83" s="15">
        <v>3</v>
      </c>
      <c r="D83" s="16">
        <v>1</v>
      </c>
      <c r="E83" s="17" t="s">
        <v>24</v>
      </c>
      <c r="F83" s="15">
        <v>31</v>
      </c>
      <c r="G83" s="18">
        <v>23</v>
      </c>
      <c r="H83" s="19">
        <v>7737</v>
      </c>
    </row>
    <row r="84" spans="1:8" ht="14.4" x14ac:dyDescent="0.3">
      <c r="A84" s="13"/>
      <c r="B84" s="14"/>
      <c r="C84" s="15"/>
      <c r="D84" s="16">
        <v>2</v>
      </c>
      <c r="E84" s="17" t="s">
        <v>25</v>
      </c>
      <c r="F84" s="15">
        <v>10</v>
      </c>
      <c r="G84" s="18">
        <v>7</v>
      </c>
      <c r="H84" s="19">
        <v>1939</v>
      </c>
    </row>
    <row r="85" spans="1:8" ht="14.4" x14ac:dyDescent="0.3">
      <c r="A85" s="13"/>
      <c r="B85" s="14"/>
      <c r="C85" s="15"/>
      <c r="D85" s="16">
        <v>3</v>
      </c>
      <c r="E85" s="17" t="s">
        <v>26</v>
      </c>
      <c r="F85" s="15">
        <v>30</v>
      </c>
      <c r="G85" s="18">
        <v>20</v>
      </c>
      <c r="H85" s="19">
        <v>3980</v>
      </c>
    </row>
    <row r="86" spans="1:8" ht="14.4" x14ac:dyDescent="0.3">
      <c r="A86" s="21"/>
      <c r="B86" s="22"/>
      <c r="C86" s="23"/>
      <c r="D86" s="24"/>
      <c r="E86" s="25"/>
      <c r="F86" s="23"/>
      <c r="G86" s="22"/>
      <c r="H86" s="25"/>
    </row>
    <row r="87" spans="1:8" ht="14.4" x14ac:dyDescent="0.3">
      <c r="A87" s="4" t="s">
        <v>27</v>
      </c>
      <c r="B87" s="3"/>
      <c r="C87" s="33">
        <f>SUM(C70:C83)</f>
        <v>11</v>
      </c>
      <c r="D87" s="34"/>
      <c r="E87" s="34"/>
      <c r="F87" s="33">
        <f>SUM(F70:F85)</f>
        <v>240</v>
      </c>
      <c r="G87" s="33">
        <f t="shared" ref="G87" si="3">SUM(G70:G85)</f>
        <v>157</v>
      </c>
      <c r="H87" s="35"/>
    </row>
    <row r="91" spans="1:8" ht="14.4" x14ac:dyDescent="0.3">
      <c r="A91" s="2" t="s">
        <v>0</v>
      </c>
      <c r="B91" s="2"/>
      <c r="C91" s="2"/>
      <c r="D91" s="2"/>
      <c r="E91" s="2"/>
      <c r="F91" s="2"/>
      <c r="G91" s="2"/>
      <c r="H91" s="2"/>
    </row>
    <row r="92" spans="1:8" ht="14.4" x14ac:dyDescent="0.3">
      <c r="A92" s="2" t="s">
        <v>54</v>
      </c>
      <c r="B92" s="2"/>
      <c r="C92" s="2"/>
      <c r="D92" s="2"/>
      <c r="E92" s="2"/>
      <c r="F92" s="2"/>
      <c r="G92" s="2"/>
      <c r="H92" s="2"/>
    </row>
    <row r="94" spans="1:8" ht="28.8" x14ac:dyDescent="0.3">
      <c r="A94" s="8" t="s">
        <v>2</v>
      </c>
      <c r="B94" s="8" t="s">
        <v>3</v>
      </c>
      <c r="C94" s="8" t="s">
        <v>4</v>
      </c>
      <c r="D94" s="1" t="s">
        <v>5</v>
      </c>
      <c r="E94" s="1"/>
      <c r="F94" s="8" t="s">
        <v>6</v>
      </c>
      <c r="G94" s="8" t="s">
        <v>7</v>
      </c>
      <c r="H94" s="8" t="s">
        <v>8</v>
      </c>
    </row>
    <row r="95" spans="1:8" ht="14.4" x14ac:dyDescent="0.3">
      <c r="A95" s="9"/>
      <c r="B95" s="10"/>
      <c r="C95" s="11"/>
      <c r="D95" s="9"/>
      <c r="E95" s="12"/>
      <c r="F95" s="11"/>
      <c r="G95" s="10"/>
      <c r="H95" s="12"/>
    </row>
    <row r="96" spans="1:8" ht="14.4" x14ac:dyDescent="0.3">
      <c r="A96" s="13">
        <v>1</v>
      </c>
      <c r="B96" s="14" t="s">
        <v>9</v>
      </c>
      <c r="C96" s="15">
        <v>3</v>
      </c>
      <c r="D96" s="16">
        <v>1</v>
      </c>
      <c r="E96" s="17" t="s">
        <v>53</v>
      </c>
      <c r="F96" s="15">
        <v>16</v>
      </c>
      <c r="G96" s="18">
        <v>9</v>
      </c>
      <c r="H96" s="19">
        <v>4357</v>
      </c>
    </row>
    <row r="97" spans="1:10" ht="14.4" x14ac:dyDescent="0.3">
      <c r="A97" s="13"/>
      <c r="B97" s="14"/>
      <c r="C97" s="20"/>
      <c r="D97" s="16">
        <v>2</v>
      </c>
      <c r="E97" s="17" t="s">
        <v>11</v>
      </c>
      <c r="F97" s="15">
        <v>16</v>
      </c>
      <c r="G97" s="18">
        <v>15</v>
      </c>
      <c r="H97" s="19">
        <v>6238</v>
      </c>
    </row>
    <row r="98" spans="1:10" ht="14.4" x14ac:dyDescent="0.3">
      <c r="A98" s="13"/>
      <c r="B98" s="14"/>
      <c r="C98" s="20"/>
      <c r="D98" s="16">
        <v>3</v>
      </c>
      <c r="E98" s="17" t="s">
        <v>55</v>
      </c>
      <c r="F98" s="15">
        <v>30</v>
      </c>
      <c r="G98" s="18">
        <v>24</v>
      </c>
      <c r="H98" s="19"/>
    </row>
    <row r="99" spans="1:10" ht="14.4" x14ac:dyDescent="0.3">
      <c r="A99" s="21"/>
      <c r="B99" s="22"/>
      <c r="C99" s="23"/>
      <c r="D99" s="24"/>
      <c r="E99" s="25"/>
      <c r="F99" s="26"/>
      <c r="G99" s="27"/>
      <c r="H99" s="28"/>
    </row>
    <row r="100" spans="1:10" ht="14.4" x14ac:dyDescent="0.3">
      <c r="A100" s="9">
        <v>2</v>
      </c>
      <c r="B100" s="10" t="s">
        <v>14</v>
      </c>
      <c r="C100" s="29">
        <v>1</v>
      </c>
      <c r="D100" s="30"/>
      <c r="E100" s="12" t="s">
        <v>15</v>
      </c>
      <c r="F100" s="29">
        <v>30</v>
      </c>
      <c r="G100" s="31">
        <v>23</v>
      </c>
      <c r="H100" s="32">
        <v>7073</v>
      </c>
      <c r="J100" s="36"/>
    </row>
    <row r="101" spans="1:10" ht="14.4" x14ac:dyDescent="0.3">
      <c r="A101" s="21"/>
      <c r="B101" s="22"/>
      <c r="C101" s="23"/>
      <c r="D101" s="24"/>
      <c r="E101" s="25"/>
      <c r="F101" s="26"/>
      <c r="G101" s="27"/>
      <c r="H101" s="28"/>
    </row>
    <row r="102" spans="1:10" ht="14.4" x14ac:dyDescent="0.3">
      <c r="A102" s="9">
        <v>3</v>
      </c>
      <c r="B102" s="10" t="s">
        <v>16</v>
      </c>
      <c r="C102" s="29">
        <v>3</v>
      </c>
      <c r="D102" s="30">
        <v>1</v>
      </c>
      <c r="E102" s="12" t="s">
        <v>17</v>
      </c>
      <c r="F102" s="29">
        <v>23</v>
      </c>
      <c r="G102" s="31">
        <v>11</v>
      </c>
      <c r="H102" s="32">
        <v>2613</v>
      </c>
    </row>
    <row r="103" spans="1:10" ht="14.4" x14ac:dyDescent="0.3">
      <c r="A103" s="13"/>
      <c r="B103" s="14"/>
      <c r="C103" s="15"/>
      <c r="D103" s="16">
        <v>2</v>
      </c>
      <c r="E103" s="17" t="s">
        <v>18</v>
      </c>
      <c r="F103" s="15">
        <v>14</v>
      </c>
      <c r="G103" s="18">
        <v>12</v>
      </c>
      <c r="H103" s="19">
        <v>6882</v>
      </c>
    </row>
    <row r="104" spans="1:10" ht="14.4" x14ac:dyDescent="0.3">
      <c r="A104" s="13"/>
      <c r="B104" s="14"/>
      <c r="C104" s="15"/>
      <c r="D104" s="16">
        <v>3</v>
      </c>
      <c r="E104" s="17" t="s">
        <v>19</v>
      </c>
      <c r="F104" s="15">
        <v>10</v>
      </c>
      <c r="G104" s="18">
        <v>4</v>
      </c>
      <c r="H104" s="19">
        <v>2163</v>
      </c>
    </row>
    <row r="105" spans="1:10" ht="14.4" x14ac:dyDescent="0.3">
      <c r="A105" s="21"/>
      <c r="B105" s="22"/>
      <c r="C105" s="26"/>
      <c r="D105" s="24"/>
      <c r="E105" s="25"/>
      <c r="F105" s="26"/>
      <c r="G105" s="27"/>
      <c r="H105" s="28"/>
    </row>
    <row r="106" spans="1:10" ht="14.4" x14ac:dyDescent="0.3">
      <c r="A106" s="9">
        <v>4</v>
      </c>
      <c r="B106" s="10" t="s">
        <v>20</v>
      </c>
      <c r="C106" s="29">
        <v>1</v>
      </c>
      <c r="D106" s="30"/>
      <c r="E106" s="12" t="s">
        <v>21</v>
      </c>
      <c r="F106" s="29">
        <v>30</v>
      </c>
      <c r="G106" s="31">
        <v>15</v>
      </c>
      <c r="H106" s="32">
        <v>6953</v>
      </c>
    </row>
    <row r="107" spans="1:10" ht="14.4" x14ac:dyDescent="0.3">
      <c r="A107" s="21"/>
      <c r="B107" s="22"/>
      <c r="C107" s="26"/>
      <c r="D107" s="24"/>
      <c r="E107" s="25"/>
      <c r="F107" s="26"/>
      <c r="G107" s="27"/>
      <c r="H107" s="28"/>
    </row>
    <row r="108" spans="1:10" ht="14.4" x14ac:dyDescent="0.3">
      <c r="A108" s="9">
        <v>5</v>
      </c>
      <c r="B108" s="10" t="s">
        <v>22</v>
      </c>
      <c r="C108" s="29">
        <v>1</v>
      </c>
      <c r="D108" s="30"/>
      <c r="E108" s="12" t="s">
        <v>21</v>
      </c>
      <c r="F108" s="29">
        <v>30</v>
      </c>
      <c r="G108" s="31">
        <v>18</v>
      </c>
      <c r="H108" s="32">
        <v>5683</v>
      </c>
    </row>
    <row r="109" spans="1:10" ht="14.4" x14ac:dyDescent="0.3">
      <c r="A109" s="21"/>
      <c r="B109" s="22"/>
      <c r="C109" s="26"/>
      <c r="D109" s="24"/>
      <c r="E109" s="25"/>
      <c r="F109" s="26"/>
      <c r="G109" s="27"/>
      <c r="H109" s="28"/>
    </row>
    <row r="110" spans="1:10" ht="14.4" x14ac:dyDescent="0.3">
      <c r="A110" s="13">
        <v>6</v>
      </c>
      <c r="B110" s="14" t="s">
        <v>23</v>
      </c>
      <c r="C110" s="15">
        <v>4</v>
      </c>
      <c r="D110" s="16">
        <v>1</v>
      </c>
      <c r="E110" s="17" t="s">
        <v>24</v>
      </c>
      <c r="F110" s="15">
        <v>31</v>
      </c>
      <c r="G110" s="18">
        <v>23</v>
      </c>
      <c r="H110" s="19">
        <v>7737</v>
      </c>
    </row>
    <row r="111" spans="1:10" ht="14.4" x14ac:dyDescent="0.3">
      <c r="A111" s="13"/>
      <c r="B111" s="14"/>
      <c r="C111" s="15"/>
      <c r="D111" s="16">
        <v>2</v>
      </c>
      <c r="E111" s="17" t="s">
        <v>25</v>
      </c>
      <c r="F111" s="15">
        <v>10</v>
      </c>
      <c r="G111" s="18">
        <v>7</v>
      </c>
      <c r="H111" s="19">
        <v>1939</v>
      </c>
    </row>
    <row r="112" spans="1:10" ht="14.4" x14ac:dyDescent="0.3">
      <c r="A112" s="13"/>
      <c r="B112" s="14"/>
      <c r="C112" s="15"/>
      <c r="D112" s="16">
        <v>3</v>
      </c>
      <c r="E112" s="17" t="s">
        <v>26</v>
      </c>
      <c r="F112" s="15">
        <v>30</v>
      </c>
      <c r="G112" s="18">
        <v>20</v>
      </c>
      <c r="H112" s="19">
        <v>3980</v>
      </c>
    </row>
    <row r="113" spans="1:8" ht="14.4" x14ac:dyDescent="0.3">
      <c r="A113" s="13"/>
      <c r="B113" s="14"/>
      <c r="C113" s="15"/>
      <c r="D113" s="16">
        <v>4</v>
      </c>
      <c r="E113" s="17" t="s">
        <v>56</v>
      </c>
      <c r="F113" s="15">
        <v>24</v>
      </c>
      <c r="G113" s="18">
        <v>40</v>
      </c>
      <c r="H113" s="19"/>
    </row>
    <row r="114" spans="1:8" ht="14.4" x14ac:dyDescent="0.3">
      <c r="A114" s="21"/>
      <c r="B114" s="22"/>
      <c r="C114" s="23"/>
      <c r="D114" s="24"/>
      <c r="E114" s="25"/>
      <c r="F114" s="23"/>
      <c r="G114" s="22"/>
      <c r="H114" s="25"/>
    </row>
    <row r="115" spans="1:8" ht="14.4" x14ac:dyDescent="0.3">
      <c r="A115" s="4" t="s">
        <v>27</v>
      </c>
      <c r="B115" s="3"/>
      <c r="C115" s="33">
        <f>SUM(C96:C110)</f>
        <v>13</v>
      </c>
      <c r="D115" s="34"/>
      <c r="E115" s="34"/>
      <c r="F115" s="33">
        <f>SUM(F96:F113)</f>
        <v>294</v>
      </c>
      <c r="G115" s="33">
        <f>SUM(G96:G113)</f>
        <v>221</v>
      </c>
      <c r="H115" s="35"/>
    </row>
    <row r="120" spans="1:8" ht="14.4" x14ac:dyDescent="0.3">
      <c r="A120" s="2" t="s">
        <v>0</v>
      </c>
      <c r="B120" s="2"/>
      <c r="C120" s="2"/>
      <c r="D120" s="2"/>
      <c r="E120" s="2"/>
      <c r="F120" s="2"/>
      <c r="G120" s="2"/>
      <c r="H120" s="2"/>
    </row>
    <row r="121" spans="1:8" ht="14.4" x14ac:dyDescent="0.3">
      <c r="A121" s="2" t="s">
        <v>57</v>
      </c>
      <c r="B121" s="2"/>
      <c r="C121" s="2"/>
      <c r="D121" s="2"/>
      <c r="E121" s="2"/>
      <c r="F121" s="2"/>
      <c r="G121" s="2"/>
      <c r="H121" s="2"/>
    </row>
    <row r="123" spans="1:8" ht="28.8" x14ac:dyDescent="0.3">
      <c r="A123" s="8" t="s">
        <v>2</v>
      </c>
      <c r="B123" s="8" t="s">
        <v>3</v>
      </c>
      <c r="C123" s="8" t="s">
        <v>4</v>
      </c>
      <c r="D123" s="1" t="s">
        <v>5</v>
      </c>
      <c r="E123" s="1"/>
      <c r="F123" s="8" t="s">
        <v>6</v>
      </c>
      <c r="G123" s="8" t="s">
        <v>7</v>
      </c>
      <c r="H123" s="8" t="s">
        <v>8</v>
      </c>
    </row>
    <row r="124" spans="1:8" ht="14.4" x14ac:dyDescent="0.3">
      <c r="A124" s="9"/>
      <c r="B124" s="10"/>
      <c r="C124" s="11"/>
      <c r="D124" s="9"/>
      <c r="E124" s="12"/>
      <c r="F124" s="11"/>
      <c r="G124" s="10"/>
      <c r="H124" s="12"/>
    </row>
    <row r="125" spans="1:8" ht="14.4" x14ac:dyDescent="0.3">
      <c r="A125" s="13">
        <v>1</v>
      </c>
      <c r="B125" s="14" t="s">
        <v>9</v>
      </c>
      <c r="C125" s="15">
        <v>3</v>
      </c>
      <c r="D125" s="16">
        <v>1</v>
      </c>
      <c r="E125" s="17" t="s">
        <v>53</v>
      </c>
      <c r="F125" s="15">
        <v>20</v>
      </c>
      <c r="G125" s="18">
        <v>9</v>
      </c>
      <c r="H125" s="19">
        <v>2639</v>
      </c>
    </row>
    <row r="126" spans="1:8" ht="14.4" x14ac:dyDescent="0.3">
      <c r="A126" s="13"/>
      <c r="B126" s="14"/>
      <c r="C126" s="20"/>
      <c r="D126" s="16">
        <v>2</v>
      </c>
      <c r="E126" s="17" t="s">
        <v>11</v>
      </c>
      <c r="F126" s="15">
        <v>27</v>
      </c>
      <c r="G126" s="18">
        <v>9</v>
      </c>
      <c r="H126" s="19">
        <v>4095</v>
      </c>
    </row>
    <row r="127" spans="1:8" ht="14.4" x14ac:dyDescent="0.3">
      <c r="A127" s="13"/>
      <c r="B127" s="14"/>
      <c r="C127" s="20"/>
      <c r="D127" s="16">
        <v>3</v>
      </c>
      <c r="E127" s="17" t="s">
        <v>55</v>
      </c>
      <c r="F127" s="15">
        <v>30</v>
      </c>
      <c r="G127" s="18">
        <v>22</v>
      </c>
      <c r="H127" s="19">
        <v>9146</v>
      </c>
    </row>
    <row r="128" spans="1:8" ht="14.4" x14ac:dyDescent="0.3">
      <c r="A128" s="21"/>
      <c r="B128" s="22"/>
      <c r="C128" s="23"/>
      <c r="D128" s="24"/>
      <c r="E128" s="25"/>
      <c r="F128" s="26"/>
      <c r="G128" s="27"/>
      <c r="H128" s="28"/>
    </row>
    <row r="129" spans="1:8" ht="14.4" x14ac:dyDescent="0.3">
      <c r="A129" s="9">
        <v>2</v>
      </c>
      <c r="B129" s="10" t="s">
        <v>14</v>
      </c>
      <c r="C129" s="29">
        <v>1</v>
      </c>
      <c r="D129" s="30"/>
      <c r="E129" s="12" t="s">
        <v>15</v>
      </c>
      <c r="F129" s="29">
        <v>30</v>
      </c>
      <c r="G129" s="31">
        <v>17</v>
      </c>
      <c r="H129" s="32">
        <v>3600</v>
      </c>
    </row>
    <row r="130" spans="1:8" ht="14.4" x14ac:dyDescent="0.3">
      <c r="A130" s="21"/>
      <c r="B130" s="22"/>
      <c r="C130" s="23"/>
      <c r="D130" s="24"/>
      <c r="E130" s="25"/>
      <c r="F130" s="26"/>
      <c r="G130" s="27"/>
      <c r="H130" s="28"/>
    </row>
    <row r="131" spans="1:8" ht="14.4" x14ac:dyDescent="0.3">
      <c r="A131" s="9">
        <v>3</v>
      </c>
      <c r="B131" s="10" t="s">
        <v>16</v>
      </c>
      <c r="C131" s="29">
        <v>3</v>
      </c>
      <c r="D131" s="30">
        <v>1</v>
      </c>
      <c r="E131" s="12" t="s">
        <v>17</v>
      </c>
      <c r="F131" s="29">
        <v>27</v>
      </c>
      <c r="G131" s="31">
        <v>10</v>
      </c>
      <c r="H131" s="32">
        <v>2224</v>
      </c>
    </row>
    <row r="132" spans="1:8" ht="14.4" x14ac:dyDescent="0.3">
      <c r="A132" s="13"/>
      <c r="B132" s="14"/>
      <c r="C132" s="15"/>
      <c r="D132" s="16">
        <v>2</v>
      </c>
      <c r="E132" s="17" t="s">
        <v>18</v>
      </c>
      <c r="F132" s="15">
        <v>23</v>
      </c>
      <c r="G132" s="18">
        <v>9</v>
      </c>
      <c r="H132" s="19">
        <v>4581</v>
      </c>
    </row>
    <row r="133" spans="1:8" ht="14.4" x14ac:dyDescent="0.3">
      <c r="A133" s="13"/>
      <c r="B133" s="14"/>
      <c r="C133" s="15"/>
      <c r="D133" s="16">
        <v>3</v>
      </c>
      <c r="E133" s="17" t="s">
        <v>19</v>
      </c>
      <c r="F133" s="15">
        <v>33</v>
      </c>
      <c r="G133" s="18">
        <v>8</v>
      </c>
      <c r="H133" s="19">
        <v>2746</v>
      </c>
    </row>
    <row r="134" spans="1:8" ht="14.4" x14ac:dyDescent="0.3">
      <c r="A134" s="21"/>
      <c r="B134" s="22"/>
      <c r="C134" s="26"/>
      <c r="D134" s="24"/>
      <c r="E134" s="25"/>
      <c r="F134" s="26"/>
      <c r="G134" s="27"/>
      <c r="H134" s="28"/>
    </row>
    <row r="135" spans="1:8" ht="14.4" x14ac:dyDescent="0.3">
      <c r="A135" s="9">
        <v>4</v>
      </c>
      <c r="B135" s="10" t="s">
        <v>20</v>
      </c>
      <c r="C135" s="29">
        <v>1</v>
      </c>
      <c r="D135" s="30"/>
      <c r="E135" s="12" t="s">
        <v>21</v>
      </c>
      <c r="F135" s="29">
        <v>30</v>
      </c>
      <c r="G135" s="31">
        <v>20</v>
      </c>
      <c r="H135" s="32">
        <v>5001</v>
      </c>
    </row>
    <row r="136" spans="1:8" ht="14.4" x14ac:dyDescent="0.3">
      <c r="A136" s="21"/>
      <c r="B136" s="22"/>
      <c r="C136" s="26"/>
      <c r="D136" s="24"/>
      <c r="E136" s="25"/>
      <c r="F136" s="26"/>
      <c r="G136" s="27"/>
      <c r="H136" s="28"/>
    </row>
    <row r="137" spans="1:8" ht="14.4" x14ac:dyDescent="0.3">
      <c r="A137" s="9">
        <v>5</v>
      </c>
      <c r="B137" s="10" t="s">
        <v>22</v>
      </c>
      <c r="C137" s="29">
        <v>1</v>
      </c>
      <c r="D137" s="30"/>
      <c r="E137" s="12" t="s">
        <v>21</v>
      </c>
      <c r="F137" s="29">
        <v>31</v>
      </c>
      <c r="G137" s="31">
        <v>23</v>
      </c>
      <c r="H137" s="32">
        <v>4658</v>
      </c>
    </row>
    <row r="138" spans="1:8" ht="14.4" x14ac:dyDescent="0.3">
      <c r="A138" s="21"/>
      <c r="B138" s="22"/>
      <c r="C138" s="26"/>
      <c r="D138" s="24"/>
      <c r="E138" s="25"/>
      <c r="F138" s="26"/>
      <c r="G138" s="27"/>
      <c r="H138" s="28"/>
    </row>
    <row r="139" spans="1:8" ht="14.4" x14ac:dyDescent="0.3">
      <c r="A139" s="13">
        <v>6</v>
      </c>
      <c r="B139" s="14" t="s">
        <v>23</v>
      </c>
      <c r="C139" s="15">
        <v>4</v>
      </c>
      <c r="D139" s="16">
        <v>1</v>
      </c>
      <c r="E139" s="17" t="s">
        <v>24</v>
      </c>
      <c r="F139" s="15">
        <v>31</v>
      </c>
      <c r="G139" s="18">
        <v>24</v>
      </c>
      <c r="H139" s="19">
        <v>8424</v>
      </c>
    </row>
    <row r="140" spans="1:8" ht="14.4" x14ac:dyDescent="0.3">
      <c r="A140" s="13"/>
      <c r="B140" s="14"/>
      <c r="C140" s="15"/>
      <c r="D140" s="16">
        <v>2</v>
      </c>
      <c r="E140" s="17" t="s">
        <v>25</v>
      </c>
      <c r="F140" s="15">
        <v>23</v>
      </c>
      <c r="G140" s="18">
        <v>10</v>
      </c>
      <c r="H140" s="19">
        <v>1809</v>
      </c>
    </row>
    <row r="141" spans="1:8" ht="14.4" x14ac:dyDescent="0.3">
      <c r="A141" s="13"/>
      <c r="B141" s="14"/>
      <c r="C141" s="15"/>
      <c r="D141" s="16">
        <v>3</v>
      </c>
      <c r="E141" s="17" t="s">
        <v>26</v>
      </c>
      <c r="F141" s="15">
        <v>20</v>
      </c>
      <c r="G141" s="18">
        <v>9</v>
      </c>
      <c r="H141" s="19">
        <v>2239</v>
      </c>
    </row>
    <row r="142" spans="1:8" ht="14.4" x14ac:dyDescent="0.3">
      <c r="A142" s="13"/>
      <c r="B142" s="14"/>
      <c r="C142" s="15"/>
      <c r="D142" s="16">
        <v>4</v>
      </c>
      <c r="E142" s="17" t="s">
        <v>56</v>
      </c>
      <c r="F142" s="15">
        <v>63</v>
      </c>
      <c r="G142" s="18">
        <v>40</v>
      </c>
      <c r="H142" s="19">
        <v>5923</v>
      </c>
    </row>
    <row r="143" spans="1:8" ht="14.4" x14ac:dyDescent="0.3">
      <c r="A143" s="21"/>
      <c r="B143" s="22"/>
      <c r="C143" s="23"/>
      <c r="D143" s="24"/>
      <c r="E143" s="25"/>
      <c r="F143" s="23"/>
      <c r="G143" s="22"/>
      <c r="H143" s="25"/>
    </row>
    <row r="144" spans="1:8" ht="14.4" x14ac:dyDescent="0.3">
      <c r="A144" s="4" t="s">
        <v>27</v>
      </c>
      <c r="B144" s="3"/>
      <c r="C144" s="33">
        <f>SUM(C125:C139)</f>
        <v>13</v>
      </c>
      <c r="D144" s="34"/>
      <c r="E144" s="34"/>
      <c r="F144" s="33">
        <f>SUM(F125:F142)</f>
        <v>388</v>
      </c>
      <c r="G144" s="33">
        <f>SUM(G125:G142)</f>
        <v>210</v>
      </c>
      <c r="H144" s="35"/>
    </row>
    <row r="149" spans="1:8" ht="14.4" x14ac:dyDescent="0.3">
      <c r="A149" s="2" t="s">
        <v>0</v>
      </c>
      <c r="B149" s="2"/>
      <c r="C149" s="2"/>
      <c r="D149" s="2"/>
      <c r="E149" s="2"/>
      <c r="F149" s="2"/>
      <c r="G149" s="2"/>
      <c r="H149" s="2"/>
    </row>
    <row r="150" spans="1:8" ht="14.4" x14ac:dyDescent="0.3">
      <c r="A150" s="2" t="s">
        <v>58</v>
      </c>
      <c r="B150" s="2"/>
      <c r="C150" s="2"/>
      <c r="D150" s="2"/>
      <c r="E150" s="2"/>
      <c r="F150" s="2"/>
      <c r="G150" s="2"/>
      <c r="H150" s="2"/>
    </row>
    <row r="152" spans="1:8" ht="28.8" x14ac:dyDescent="0.3">
      <c r="A152" s="8" t="s">
        <v>2</v>
      </c>
      <c r="B152" s="8" t="s">
        <v>3</v>
      </c>
      <c r="C152" s="8" t="s">
        <v>4</v>
      </c>
      <c r="D152" s="1" t="s">
        <v>5</v>
      </c>
      <c r="E152" s="1"/>
      <c r="F152" s="8" t="s">
        <v>6</v>
      </c>
      <c r="G152" s="8" t="s">
        <v>7</v>
      </c>
      <c r="H152" s="8" t="s">
        <v>8</v>
      </c>
    </row>
    <row r="153" spans="1:8" ht="14.4" x14ac:dyDescent="0.3">
      <c r="A153" s="9"/>
      <c r="B153" s="10"/>
      <c r="C153" s="11"/>
      <c r="D153" s="9"/>
      <c r="E153" s="12"/>
      <c r="F153" s="11"/>
      <c r="G153" s="10"/>
      <c r="H153" s="12"/>
    </row>
    <row r="154" spans="1:8" ht="14.4" x14ac:dyDescent="0.3">
      <c r="A154" s="13">
        <v>1</v>
      </c>
      <c r="B154" s="14" t="s">
        <v>9</v>
      </c>
      <c r="C154" s="15">
        <v>3</v>
      </c>
      <c r="D154" s="16">
        <v>1</v>
      </c>
      <c r="E154" s="17" t="s">
        <v>53</v>
      </c>
      <c r="F154" s="15">
        <v>20</v>
      </c>
      <c r="G154" s="18">
        <v>9</v>
      </c>
      <c r="H154" s="19">
        <v>4622</v>
      </c>
    </row>
    <row r="155" spans="1:8" ht="14.4" x14ac:dyDescent="0.3">
      <c r="A155" s="13"/>
      <c r="B155" s="14"/>
      <c r="C155" s="20"/>
      <c r="D155" s="16">
        <v>2</v>
      </c>
      <c r="E155" s="17" t="s">
        <v>11</v>
      </c>
      <c r="F155" s="15">
        <v>27</v>
      </c>
      <c r="G155" s="18">
        <v>9</v>
      </c>
      <c r="H155" s="19">
        <v>4592</v>
      </c>
    </row>
    <row r="156" spans="1:8" ht="14.4" x14ac:dyDescent="0.3">
      <c r="A156" s="13"/>
      <c r="B156" s="14"/>
      <c r="C156" s="20"/>
      <c r="D156" s="16">
        <v>3</v>
      </c>
      <c r="E156" s="17" t="s">
        <v>55</v>
      </c>
      <c r="F156" s="15">
        <v>30</v>
      </c>
      <c r="G156" s="18">
        <v>22</v>
      </c>
      <c r="H156" s="19">
        <v>9021</v>
      </c>
    </row>
    <row r="157" spans="1:8" ht="14.4" x14ac:dyDescent="0.3">
      <c r="A157" s="21"/>
      <c r="B157" s="22"/>
      <c r="C157" s="23"/>
      <c r="D157" s="24"/>
      <c r="E157" s="25"/>
      <c r="F157" s="26"/>
      <c r="G157" s="27"/>
      <c r="H157" s="28"/>
    </row>
    <row r="158" spans="1:8" ht="14.4" x14ac:dyDescent="0.3">
      <c r="A158" s="9">
        <v>2</v>
      </c>
      <c r="B158" s="10" t="s">
        <v>14</v>
      </c>
      <c r="C158" s="29">
        <v>1</v>
      </c>
      <c r="D158" s="30"/>
      <c r="E158" s="12" t="s">
        <v>21</v>
      </c>
      <c r="F158" s="29">
        <v>30</v>
      </c>
      <c r="G158" s="31">
        <v>17</v>
      </c>
      <c r="H158" s="32">
        <v>6849</v>
      </c>
    </row>
    <row r="159" spans="1:8" ht="14.4" x14ac:dyDescent="0.3">
      <c r="A159" s="21"/>
      <c r="B159" s="22"/>
      <c r="C159" s="23"/>
      <c r="D159" s="24"/>
      <c r="E159" s="25"/>
      <c r="F159" s="26"/>
      <c r="G159" s="27"/>
      <c r="H159" s="28"/>
    </row>
    <row r="160" spans="1:8" ht="14.4" x14ac:dyDescent="0.3">
      <c r="A160" s="9">
        <v>3</v>
      </c>
      <c r="B160" s="10" t="s">
        <v>16</v>
      </c>
      <c r="C160" s="29">
        <v>3</v>
      </c>
      <c r="D160" s="30">
        <v>1</v>
      </c>
      <c r="E160" s="12" t="s">
        <v>17</v>
      </c>
      <c r="F160" s="29">
        <v>27</v>
      </c>
      <c r="G160" s="31">
        <v>10</v>
      </c>
      <c r="H160" s="32">
        <v>2194</v>
      </c>
    </row>
    <row r="161" spans="1:8" ht="14.4" x14ac:dyDescent="0.3">
      <c r="A161" s="13"/>
      <c r="B161" s="14"/>
      <c r="C161" s="15"/>
      <c r="D161" s="16">
        <v>2</v>
      </c>
      <c r="E161" s="17" t="s">
        <v>18</v>
      </c>
      <c r="F161" s="15">
        <v>23</v>
      </c>
      <c r="G161" s="18">
        <v>9</v>
      </c>
      <c r="H161" s="19">
        <v>4812</v>
      </c>
    </row>
    <row r="162" spans="1:8" ht="14.4" x14ac:dyDescent="0.3">
      <c r="A162" s="13"/>
      <c r="B162" s="14"/>
      <c r="C162" s="15"/>
      <c r="D162" s="16">
        <v>3</v>
      </c>
      <c r="E162" s="17" t="s">
        <v>19</v>
      </c>
      <c r="F162" s="15">
        <v>33</v>
      </c>
      <c r="G162" s="18">
        <v>8</v>
      </c>
      <c r="H162" s="19">
        <v>4057</v>
      </c>
    </row>
    <row r="163" spans="1:8" ht="14.4" x14ac:dyDescent="0.3">
      <c r="A163" s="21"/>
      <c r="B163" s="22"/>
      <c r="C163" s="26"/>
      <c r="D163" s="24"/>
      <c r="E163" s="25"/>
      <c r="F163" s="26"/>
      <c r="G163" s="27"/>
      <c r="H163" s="28"/>
    </row>
    <row r="164" spans="1:8" ht="14.4" x14ac:dyDescent="0.3">
      <c r="A164" s="9">
        <v>4</v>
      </c>
      <c r="B164" s="10" t="s">
        <v>20</v>
      </c>
      <c r="C164" s="29">
        <v>1</v>
      </c>
      <c r="D164" s="30"/>
      <c r="E164" s="12" t="s">
        <v>21</v>
      </c>
      <c r="F164" s="29">
        <v>30</v>
      </c>
      <c r="G164" s="31">
        <v>20</v>
      </c>
      <c r="H164" s="32">
        <v>5346</v>
      </c>
    </row>
    <row r="165" spans="1:8" ht="14.4" x14ac:dyDescent="0.3">
      <c r="A165" s="21"/>
      <c r="B165" s="22"/>
      <c r="C165" s="26"/>
      <c r="D165" s="24"/>
      <c r="E165" s="25"/>
      <c r="F165" s="26"/>
      <c r="G165" s="27"/>
      <c r="H165" s="28"/>
    </row>
    <row r="166" spans="1:8" ht="14.4" x14ac:dyDescent="0.3">
      <c r="A166" s="9">
        <v>5</v>
      </c>
      <c r="B166" s="10" t="s">
        <v>22</v>
      </c>
      <c r="C166" s="29">
        <v>1</v>
      </c>
      <c r="D166" s="30"/>
      <c r="E166" s="12" t="s">
        <v>21</v>
      </c>
      <c r="F166" s="29">
        <v>31</v>
      </c>
      <c r="G166" s="31">
        <v>23</v>
      </c>
      <c r="H166" s="32">
        <v>4808</v>
      </c>
    </row>
    <row r="167" spans="1:8" ht="14.4" x14ac:dyDescent="0.3">
      <c r="A167" s="21"/>
      <c r="B167" s="22"/>
      <c r="C167" s="26"/>
      <c r="D167" s="24"/>
      <c r="E167" s="25"/>
      <c r="F167" s="26"/>
      <c r="G167" s="27"/>
      <c r="H167" s="28"/>
    </row>
    <row r="168" spans="1:8" ht="14.4" x14ac:dyDescent="0.3">
      <c r="A168" s="13">
        <v>6</v>
      </c>
      <c r="B168" s="14" t="s">
        <v>23</v>
      </c>
      <c r="C168" s="15">
        <v>4</v>
      </c>
      <c r="D168" s="16">
        <v>1</v>
      </c>
      <c r="E168" s="17" t="s">
        <v>24</v>
      </c>
      <c r="F168" s="15">
        <v>31</v>
      </c>
      <c r="G168" s="18">
        <v>24</v>
      </c>
      <c r="H168" s="19">
        <v>8086</v>
      </c>
    </row>
    <row r="169" spans="1:8" ht="14.4" x14ac:dyDescent="0.3">
      <c r="A169" s="13"/>
      <c r="B169" s="14"/>
      <c r="C169" s="15"/>
      <c r="D169" s="16">
        <v>2</v>
      </c>
      <c r="E169" s="17" t="s">
        <v>25</v>
      </c>
      <c r="F169" s="15">
        <v>23</v>
      </c>
      <c r="G169" s="18">
        <v>10</v>
      </c>
      <c r="H169" s="19">
        <v>1973</v>
      </c>
    </row>
    <row r="170" spans="1:8" ht="14.4" x14ac:dyDescent="0.3">
      <c r="A170" s="13"/>
      <c r="B170" s="14"/>
      <c r="C170" s="15"/>
      <c r="D170" s="16">
        <v>3</v>
      </c>
      <c r="E170" s="17" t="s">
        <v>59</v>
      </c>
      <c r="F170" s="15">
        <v>20</v>
      </c>
      <c r="G170" s="18">
        <v>9</v>
      </c>
      <c r="H170" s="19">
        <v>4824</v>
      </c>
    </row>
    <row r="171" spans="1:8" ht="14.4" x14ac:dyDescent="0.3">
      <c r="A171" s="13"/>
      <c r="B171" s="14"/>
      <c r="C171" s="15"/>
      <c r="D171" s="16">
        <v>4</v>
      </c>
      <c r="E171" s="17" t="s">
        <v>56</v>
      </c>
      <c r="F171" s="15">
        <v>63</v>
      </c>
      <c r="G171" s="18">
        <v>40</v>
      </c>
      <c r="H171" s="19">
        <v>6885</v>
      </c>
    </row>
    <row r="172" spans="1:8" ht="14.4" x14ac:dyDescent="0.3">
      <c r="A172" s="21"/>
      <c r="B172" s="22"/>
      <c r="C172" s="23"/>
      <c r="D172" s="24"/>
      <c r="E172" s="25"/>
      <c r="F172" s="23"/>
      <c r="G172" s="22"/>
      <c r="H172" s="25"/>
    </row>
    <row r="173" spans="1:8" ht="14.4" x14ac:dyDescent="0.3">
      <c r="A173" s="4" t="s">
        <v>27</v>
      </c>
      <c r="B173" s="3"/>
      <c r="C173" s="33">
        <f>SUM(C154:C168)</f>
        <v>13</v>
      </c>
      <c r="D173" s="34"/>
      <c r="E173" s="34"/>
      <c r="F173" s="33">
        <f>SUM(F154:F171)</f>
        <v>388</v>
      </c>
      <c r="G173" s="33">
        <f>SUM(G154:G171)</f>
        <v>210</v>
      </c>
      <c r="H173" s="35">
        <f>SUM(H154:H171)</f>
        <v>68069</v>
      </c>
    </row>
    <row r="178" spans="1:10" ht="14.4" x14ac:dyDescent="0.3">
      <c r="A178" s="2" t="s">
        <v>0</v>
      </c>
      <c r="B178" s="2"/>
      <c r="C178" s="2"/>
      <c r="D178" s="2"/>
      <c r="E178" s="2"/>
      <c r="F178" s="2"/>
      <c r="G178" s="2"/>
      <c r="H178" s="2"/>
      <c r="I178" s="2"/>
      <c r="J178" s="2"/>
    </row>
    <row r="179" spans="1:10" ht="14.4" x14ac:dyDescent="0.3">
      <c r="A179" s="2" t="s">
        <v>60</v>
      </c>
      <c r="B179" s="2"/>
      <c r="C179" s="2"/>
      <c r="D179" s="2"/>
      <c r="E179" s="2"/>
      <c r="F179" s="2"/>
      <c r="G179" s="2"/>
      <c r="H179" s="2"/>
      <c r="I179" s="2"/>
      <c r="J179" s="2"/>
    </row>
    <row r="181" spans="1:10" ht="43.2" x14ac:dyDescent="0.3">
      <c r="A181" s="37" t="s">
        <v>2</v>
      </c>
      <c r="B181" s="37" t="s">
        <v>3</v>
      </c>
      <c r="C181" s="37" t="s">
        <v>4</v>
      </c>
      <c r="D181" s="5" t="s">
        <v>5</v>
      </c>
      <c r="E181" s="5"/>
      <c r="F181" s="38" t="s">
        <v>6</v>
      </c>
      <c r="G181" s="37" t="s">
        <v>61</v>
      </c>
      <c r="H181" s="37" t="s">
        <v>7</v>
      </c>
      <c r="I181" s="37" t="s">
        <v>62</v>
      </c>
      <c r="J181" s="37" t="s">
        <v>8</v>
      </c>
    </row>
    <row r="182" spans="1:10" ht="14.4" x14ac:dyDescent="0.3">
      <c r="A182" s="9"/>
      <c r="B182" s="10"/>
      <c r="C182" s="11"/>
      <c r="D182" s="9"/>
      <c r="E182" s="12"/>
      <c r="F182" s="11"/>
      <c r="G182" s="10"/>
      <c r="H182" s="10"/>
      <c r="I182" s="12"/>
      <c r="J182" s="12"/>
    </row>
    <row r="183" spans="1:10" ht="14.4" x14ac:dyDescent="0.3">
      <c r="A183" s="13">
        <v>1</v>
      </c>
      <c r="B183" s="14" t="s">
        <v>9</v>
      </c>
      <c r="C183" s="15">
        <v>3</v>
      </c>
      <c r="D183" s="16">
        <v>1</v>
      </c>
      <c r="E183" s="17" t="s">
        <v>53</v>
      </c>
      <c r="F183" s="15">
        <v>20</v>
      </c>
      <c r="G183" s="18">
        <v>240</v>
      </c>
      <c r="H183" s="18">
        <v>9</v>
      </c>
      <c r="I183" s="39">
        <v>4527</v>
      </c>
      <c r="J183" s="40">
        <v>9054</v>
      </c>
    </row>
    <row r="184" spans="1:10" ht="14.4" x14ac:dyDescent="0.3">
      <c r="A184" s="13"/>
      <c r="B184" s="14"/>
      <c r="C184" s="20"/>
      <c r="D184" s="16">
        <v>2</v>
      </c>
      <c r="E184" s="17" t="s">
        <v>11</v>
      </c>
      <c r="F184" s="15">
        <v>27</v>
      </c>
      <c r="G184" s="18">
        <v>324</v>
      </c>
      <c r="H184" s="18">
        <v>9</v>
      </c>
      <c r="I184" s="39">
        <v>1651</v>
      </c>
      <c r="J184" s="40">
        <v>3302</v>
      </c>
    </row>
    <row r="185" spans="1:10" ht="14.4" x14ac:dyDescent="0.3">
      <c r="A185" s="13"/>
      <c r="B185" s="14"/>
      <c r="C185" s="20"/>
      <c r="D185" s="16">
        <v>3</v>
      </c>
      <c r="E185" s="17" t="s">
        <v>55</v>
      </c>
      <c r="F185" s="15">
        <v>30</v>
      </c>
      <c r="G185" s="18">
        <v>360</v>
      </c>
      <c r="H185" s="18">
        <v>22</v>
      </c>
      <c r="I185" s="39">
        <v>4216.5</v>
      </c>
      <c r="J185" s="40">
        <v>8433</v>
      </c>
    </row>
    <row r="186" spans="1:10" ht="14.4" x14ac:dyDescent="0.3">
      <c r="A186" s="9">
        <v>2</v>
      </c>
      <c r="B186" s="10" t="s">
        <v>14</v>
      </c>
      <c r="C186" s="29">
        <v>1</v>
      </c>
      <c r="D186" s="30"/>
      <c r="E186" s="12" t="s">
        <v>21</v>
      </c>
      <c r="F186" s="29">
        <v>30</v>
      </c>
      <c r="G186" s="31">
        <v>360</v>
      </c>
      <c r="H186" s="31">
        <v>17</v>
      </c>
      <c r="I186" s="41">
        <v>3514</v>
      </c>
      <c r="J186" s="42">
        <v>7028</v>
      </c>
    </row>
    <row r="187" spans="1:10" ht="14.4" x14ac:dyDescent="0.3">
      <c r="A187" s="9">
        <v>3</v>
      </c>
      <c r="B187" s="10" t="s">
        <v>16</v>
      </c>
      <c r="C187" s="29">
        <v>3</v>
      </c>
      <c r="D187" s="30">
        <v>1</v>
      </c>
      <c r="E187" s="12" t="s">
        <v>17</v>
      </c>
      <c r="F187" s="29">
        <v>27</v>
      </c>
      <c r="G187" s="31">
        <v>324</v>
      </c>
      <c r="H187" s="31">
        <v>10</v>
      </c>
      <c r="I187" s="43">
        <v>950.5</v>
      </c>
      <c r="J187" s="42">
        <v>1901</v>
      </c>
    </row>
    <row r="188" spans="1:10" ht="14.4" x14ac:dyDescent="0.3">
      <c r="A188" s="13"/>
      <c r="B188" s="14"/>
      <c r="C188" s="15"/>
      <c r="D188" s="16">
        <v>2</v>
      </c>
      <c r="E188" s="17" t="s">
        <v>18</v>
      </c>
      <c r="F188" s="15">
        <v>23</v>
      </c>
      <c r="G188" s="18">
        <v>276</v>
      </c>
      <c r="H188" s="18">
        <v>9</v>
      </c>
      <c r="I188" s="44">
        <v>1965.5</v>
      </c>
      <c r="J188" s="40">
        <v>3931</v>
      </c>
    </row>
    <row r="189" spans="1:10" ht="14.4" x14ac:dyDescent="0.3">
      <c r="A189" s="13"/>
      <c r="B189" s="14"/>
      <c r="C189" s="15"/>
      <c r="D189" s="16">
        <v>3</v>
      </c>
      <c r="E189" s="17" t="s">
        <v>19</v>
      </c>
      <c r="F189" s="15">
        <v>33</v>
      </c>
      <c r="G189" s="18">
        <v>396</v>
      </c>
      <c r="H189" s="18">
        <v>8</v>
      </c>
      <c r="I189" s="45">
        <v>1914</v>
      </c>
      <c r="J189" s="40">
        <v>3828</v>
      </c>
    </row>
    <row r="190" spans="1:10" ht="14.4" x14ac:dyDescent="0.3">
      <c r="A190" s="9">
        <v>4</v>
      </c>
      <c r="B190" s="10" t="s">
        <v>20</v>
      </c>
      <c r="C190" s="29">
        <v>1</v>
      </c>
      <c r="D190" s="30"/>
      <c r="E190" s="12" t="s">
        <v>21</v>
      </c>
      <c r="F190" s="29">
        <v>30</v>
      </c>
      <c r="G190" s="31">
        <v>360</v>
      </c>
      <c r="H190" s="31">
        <v>20</v>
      </c>
      <c r="I190" s="41">
        <v>1894</v>
      </c>
      <c r="J190" s="42">
        <v>3788</v>
      </c>
    </row>
    <row r="191" spans="1:10" ht="14.4" x14ac:dyDescent="0.3">
      <c r="A191" s="21"/>
      <c r="B191" s="22"/>
      <c r="C191" s="26"/>
      <c r="D191" s="24"/>
      <c r="E191" s="25"/>
      <c r="F191" s="26"/>
      <c r="G191" s="27">
        <v>0</v>
      </c>
      <c r="H191" s="27"/>
      <c r="I191" s="46"/>
      <c r="J191" s="47"/>
    </row>
    <row r="192" spans="1:10" ht="14.4" x14ac:dyDescent="0.3">
      <c r="A192" s="9">
        <v>5</v>
      </c>
      <c r="B192" s="10" t="s">
        <v>22</v>
      </c>
      <c r="C192" s="29">
        <v>1</v>
      </c>
      <c r="D192" s="30"/>
      <c r="E192" s="12" t="s">
        <v>21</v>
      </c>
      <c r="F192" s="29">
        <v>31</v>
      </c>
      <c r="G192" s="31">
        <v>372</v>
      </c>
      <c r="H192" s="31">
        <v>23</v>
      </c>
      <c r="I192" s="41">
        <v>2532</v>
      </c>
      <c r="J192" s="42">
        <v>5064</v>
      </c>
    </row>
    <row r="193" spans="1:10" ht="14.4" x14ac:dyDescent="0.3">
      <c r="A193" s="13">
        <v>6</v>
      </c>
      <c r="B193" s="14" t="s">
        <v>23</v>
      </c>
      <c r="C193" s="15">
        <v>4</v>
      </c>
      <c r="D193" s="16">
        <v>1</v>
      </c>
      <c r="E193" s="17" t="s">
        <v>24</v>
      </c>
      <c r="F193" s="15">
        <v>31</v>
      </c>
      <c r="G193" s="31">
        <v>372</v>
      </c>
      <c r="H193" s="18">
        <v>24</v>
      </c>
      <c r="I193" s="39">
        <v>2530</v>
      </c>
      <c r="J193" s="40">
        <v>5060</v>
      </c>
    </row>
    <row r="194" spans="1:10" ht="14.4" x14ac:dyDescent="0.3">
      <c r="A194" s="13"/>
      <c r="B194" s="14"/>
      <c r="C194" s="15"/>
      <c r="D194" s="16">
        <v>2</v>
      </c>
      <c r="E194" s="17" t="s">
        <v>25</v>
      </c>
      <c r="F194" s="15">
        <v>23</v>
      </c>
      <c r="G194" s="18">
        <v>276</v>
      </c>
      <c r="H194" s="18">
        <v>10</v>
      </c>
      <c r="I194" s="45">
        <v>1693.5</v>
      </c>
      <c r="J194" s="40">
        <v>3387</v>
      </c>
    </row>
    <row r="195" spans="1:10" ht="14.4" x14ac:dyDescent="0.3">
      <c r="A195" s="13"/>
      <c r="B195" s="14"/>
      <c r="C195" s="15"/>
      <c r="D195" s="16">
        <v>3</v>
      </c>
      <c r="E195" s="17" t="s">
        <v>26</v>
      </c>
      <c r="F195" s="15">
        <v>20</v>
      </c>
      <c r="G195" s="18">
        <v>240</v>
      </c>
      <c r="H195" s="18">
        <v>9</v>
      </c>
      <c r="I195" s="45">
        <v>2317</v>
      </c>
      <c r="J195" s="40">
        <v>4634</v>
      </c>
    </row>
    <row r="196" spans="1:10" ht="14.4" x14ac:dyDescent="0.3">
      <c r="A196" s="13"/>
      <c r="B196" s="14"/>
      <c r="C196" s="15"/>
      <c r="D196" s="16">
        <v>4</v>
      </c>
      <c r="E196" s="17" t="s">
        <v>56</v>
      </c>
      <c r="F196" s="15">
        <v>63</v>
      </c>
      <c r="G196" s="18">
        <v>756</v>
      </c>
      <c r="H196" s="18">
        <v>40</v>
      </c>
      <c r="I196" s="45">
        <v>2272</v>
      </c>
      <c r="J196" s="40">
        <v>4544</v>
      </c>
    </row>
    <row r="197" spans="1:10" ht="14.4" x14ac:dyDescent="0.3">
      <c r="A197" s="4" t="s">
        <v>27</v>
      </c>
      <c r="B197" s="3"/>
      <c r="C197" s="33">
        <v>13</v>
      </c>
      <c r="D197" s="34"/>
      <c r="E197" s="34"/>
      <c r="F197" s="33">
        <v>388</v>
      </c>
      <c r="G197" s="33">
        <v>4656</v>
      </c>
      <c r="H197" s="33">
        <v>210</v>
      </c>
      <c r="I197" s="48">
        <v>31977</v>
      </c>
      <c r="J197" s="48">
        <v>63954</v>
      </c>
    </row>
    <row r="199" spans="1:10" ht="14.4" x14ac:dyDescent="0.3">
      <c r="F199" s="3" t="s">
        <v>63</v>
      </c>
      <c r="G199" s="3"/>
      <c r="H199" s="3"/>
      <c r="I199" s="3"/>
      <c r="J199" s="3"/>
    </row>
    <row r="200" spans="1:10" ht="14.4" x14ac:dyDescent="0.3">
      <c r="F200" s="3" t="s">
        <v>64</v>
      </c>
      <c r="G200" s="3"/>
      <c r="H200" s="3"/>
      <c r="I200" s="3"/>
      <c r="J200" s="3"/>
    </row>
    <row r="201" spans="1:10" ht="14.4" x14ac:dyDescent="0.3">
      <c r="F201" s="3" t="s">
        <v>65</v>
      </c>
      <c r="G201" s="3"/>
      <c r="H201" s="3"/>
      <c r="I201" s="3"/>
      <c r="J201" s="3"/>
    </row>
    <row r="204" spans="1:10" ht="14.4" x14ac:dyDescent="0.3">
      <c r="F204" s="3" t="s">
        <v>66</v>
      </c>
      <c r="G204" s="3"/>
      <c r="H204" s="3"/>
      <c r="I204" s="3"/>
      <c r="J204" s="3"/>
    </row>
    <row r="205" spans="1:10" ht="14.4" x14ac:dyDescent="0.3">
      <c r="F205" s="3" t="s">
        <v>67</v>
      </c>
      <c r="G205" s="3"/>
      <c r="H205" s="3"/>
      <c r="I205" s="3"/>
      <c r="J205" s="3"/>
    </row>
    <row r="206" spans="1:10" ht="14.4" x14ac:dyDescent="0.3">
      <c r="F206" s="3" t="s">
        <v>68</v>
      </c>
      <c r="G206" s="3"/>
      <c r="H206" s="3"/>
      <c r="I206" s="3"/>
      <c r="J206" s="3"/>
    </row>
    <row r="209" spans="1:10" ht="14.4" x14ac:dyDescent="0.3">
      <c r="A209" s="2" t="s">
        <v>0</v>
      </c>
      <c r="B209" s="2"/>
      <c r="C209" s="2"/>
      <c r="D209" s="2"/>
      <c r="E209" s="2"/>
      <c r="F209" s="2"/>
      <c r="G209" s="2"/>
      <c r="H209" s="2"/>
      <c r="I209" s="2"/>
      <c r="J209" s="2"/>
    </row>
    <row r="210" spans="1:10" ht="14.4" x14ac:dyDescent="0.3">
      <c r="A210" s="2" t="s">
        <v>69</v>
      </c>
      <c r="B210" s="2"/>
      <c r="C210" s="2"/>
      <c r="D210" s="2"/>
      <c r="E210" s="2"/>
      <c r="F210" s="2"/>
      <c r="G210" s="2"/>
      <c r="H210" s="2"/>
      <c r="I210" s="2"/>
      <c r="J210" s="2"/>
    </row>
    <row r="212" spans="1:10" ht="43.2" x14ac:dyDescent="0.3">
      <c r="A212" s="37" t="s">
        <v>2</v>
      </c>
      <c r="B212" s="37" t="s">
        <v>3</v>
      </c>
      <c r="C212" s="37" t="s">
        <v>4</v>
      </c>
      <c r="D212" s="5" t="s">
        <v>5</v>
      </c>
      <c r="E212" s="5"/>
      <c r="F212" s="38" t="s">
        <v>6</v>
      </c>
      <c r="G212" s="37" t="s">
        <v>61</v>
      </c>
      <c r="H212" s="37" t="s">
        <v>7</v>
      </c>
      <c r="I212" s="37" t="s">
        <v>62</v>
      </c>
      <c r="J212" s="37" t="s">
        <v>8</v>
      </c>
    </row>
    <row r="213" spans="1:10" ht="14.4" x14ac:dyDescent="0.3">
      <c r="A213" s="9"/>
      <c r="B213" s="10"/>
      <c r="C213" s="11"/>
      <c r="D213" s="9"/>
      <c r="E213" s="12"/>
      <c r="F213" s="11"/>
      <c r="G213" s="10"/>
      <c r="H213" s="10"/>
      <c r="I213" s="12"/>
      <c r="J213" s="12"/>
    </row>
    <row r="214" spans="1:10" ht="14.4" x14ac:dyDescent="0.3">
      <c r="A214" s="13">
        <v>1</v>
      </c>
      <c r="B214" s="14" t="s">
        <v>9</v>
      </c>
      <c r="C214" s="15">
        <v>3</v>
      </c>
      <c r="D214" s="16">
        <v>1</v>
      </c>
      <c r="E214" s="17" t="s">
        <v>53</v>
      </c>
      <c r="F214" s="15">
        <v>20</v>
      </c>
      <c r="G214" s="18">
        <v>240</v>
      </c>
      <c r="H214" s="18">
        <v>9</v>
      </c>
      <c r="I214" s="39">
        <v>4499</v>
      </c>
      <c r="J214" s="40">
        <f>968+1044+818+316+194+668+648+844+720+786+936+1056</f>
        <v>8998</v>
      </c>
    </row>
    <row r="215" spans="1:10" ht="14.4" x14ac:dyDescent="0.3">
      <c r="A215" s="13"/>
      <c r="B215" s="14"/>
      <c r="C215" s="20"/>
      <c r="D215" s="16">
        <v>2</v>
      </c>
      <c r="E215" s="17" t="s">
        <v>11</v>
      </c>
      <c r="F215" s="15">
        <v>27</v>
      </c>
      <c r="G215" s="18">
        <v>324</v>
      </c>
      <c r="H215" s="18">
        <v>9</v>
      </c>
      <c r="I215" s="39">
        <v>2277</v>
      </c>
      <c r="J215" s="40">
        <f>523+450+476+279+300+300+280+339+416+383+411+400</f>
        <v>4557</v>
      </c>
    </row>
    <row r="216" spans="1:10" ht="14.4" x14ac:dyDescent="0.3">
      <c r="A216" s="13"/>
      <c r="B216" s="14"/>
      <c r="C216" s="20"/>
      <c r="D216" s="16">
        <v>3</v>
      </c>
      <c r="E216" s="17" t="s">
        <v>55</v>
      </c>
      <c r="F216" s="15">
        <v>30</v>
      </c>
      <c r="G216" s="18">
        <v>360</v>
      </c>
      <c r="H216" s="18">
        <v>22</v>
      </c>
      <c r="I216" s="39">
        <v>3085</v>
      </c>
      <c r="J216" s="40">
        <f>716+726+678+760+466+382+264+312+528+582+757</f>
        <v>6171</v>
      </c>
    </row>
    <row r="217" spans="1:10" ht="14.4" x14ac:dyDescent="0.3">
      <c r="A217" s="9">
        <v>2</v>
      </c>
      <c r="B217" s="10" t="s">
        <v>14</v>
      </c>
      <c r="C217" s="29">
        <v>1</v>
      </c>
      <c r="D217" s="30"/>
      <c r="E217" s="12" t="s">
        <v>21</v>
      </c>
      <c r="F217" s="29">
        <v>30</v>
      </c>
      <c r="G217" s="31">
        <v>360</v>
      </c>
      <c r="H217" s="31">
        <v>17</v>
      </c>
      <c r="I217" s="41">
        <v>2535</v>
      </c>
      <c r="J217" s="42">
        <f>550+590+530+488+442+378+270+168+316+398+422+518</f>
        <v>5070</v>
      </c>
    </row>
    <row r="218" spans="1:10" ht="14.4" x14ac:dyDescent="0.3">
      <c r="A218" s="9">
        <v>3</v>
      </c>
      <c r="B218" s="10" t="s">
        <v>16</v>
      </c>
      <c r="C218" s="29">
        <v>3</v>
      </c>
      <c r="D218" s="30">
        <v>1</v>
      </c>
      <c r="E218" s="12" t="s">
        <v>17</v>
      </c>
      <c r="F218" s="29">
        <v>27</v>
      </c>
      <c r="G218" s="31">
        <v>324</v>
      </c>
      <c r="H218" s="31">
        <v>10</v>
      </c>
      <c r="I218" s="43">
        <v>1398</v>
      </c>
      <c r="J218" s="42">
        <f>286+914+90+160+178+154+118+108+146+132+230+280</f>
        <v>2796</v>
      </c>
    </row>
    <row r="219" spans="1:10" ht="14.4" x14ac:dyDescent="0.3">
      <c r="A219" s="13"/>
      <c r="B219" s="14"/>
      <c r="C219" s="15"/>
      <c r="D219" s="16">
        <v>2</v>
      </c>
      <c r="E219" s="17" t="s">
        <v>18</v>
      </c>
      <c r="F219" s="15">
        <v>23</v>
      </c>
      <c r="G219" s="18">
        <v>276</v>
      </c>
      <c r="H219" s="18">
        <v>9</v>
      </c>
      <c r="I219" s="44">
        <v>2460</v>
      </c>
      <c r="J219" s="40">
        <f>488+482+502+255+324+336+378+400+420+440+480+418</f>
        <v>4923</v>
      </c>
    </row>
    <row r="220" spans="1:10" ht="14.4" x14ac:dyDescent="0.3">
      <c r="A220" s="13"/>
      <c r="B220" s="14"/>
      <c r="C220" s="15"/>
      <c r="D220" s="16">
        <v>3</v>
      </c>
      <c r="E220" s="17" t="s">
        <v>19</v>
      </c>
      <c r="F220" s="15">
        <v>33</v>
      </c>
      <c r="G220" s="18">
        <v>396</v>
      </c>
      <c r="H220" s="18">
        <v>8</v>
      </c>
      <c r="I220" s="45">
        <v>1489</v>
      </c>
      <c r="J220" s="40">
        <f>242+276+276+296+288+183+232+212+321+322+331</f>
        <v>2979</v>
      </c>
    </row>
    <row r="221" spans="1:10" ht="14.4" x14ac:dyDescent="0.3">
      <c r="A221" s="9">
        <v>4</v>
      </c>
      <c r="B221" s="10" t="s">
        <v>20</v>
      </c>
      <c r="C221" s="29">
        <v>1</v>
      </c>
      <c r="D221" s="30"/>
      <c r="E221" s="12" t="s">
        <v>21</v>
      </c>
      <c r="F221" s="29">
        <v>30</v>
      </c>
      <c r="G221" s="31">
        <v>360</v>
      </c>
      <c r="H221" s="31">
        <v>20</v>
      </c>
      <c r="I221" s="41">
        <v>1453</v>
      </c>
      <c r="J221" s="42">
        <f>154+140+180+312+296+292+180+140+244+274+316+378</f>
        <v>2906</v>
      </c>
    </row>
    <row r="222" spans="1:10" ht="14.4" x14ac:dyDescent="0.3">
      <c r="A222" s="21"/>
      <c r="B222" s="22"/>
      <c r="C222" s="26"/>
      <c r="D222" s="24"/>
      <c r="E222" s="25"/>
      <c r="F222" s="26"/>
      <c r="G222" s="27"/>
      <c r="H222" s="27"/>
      <c r="I222" s="46"/>
      <c r="J222" s="47"/>
    </row>
    <row r="223" spans="1:10" ht="14.4" x14ac:dyDescent="0.3">
      <c r="A223" s="49">
        <v>5</v>
      </c>
      <c r="B223" s="50" t="s">
        <v>22</v>
      </c>
      <c r="C223" s="51">
        <v>1</v>
      </c>
      <c r="D223" s="52"/>
      <c r="E223" s="53" t="s">
        <v>21</v>
      </c>
      <c r="F223" s="51">
        <v>31</v>
      </c>
      <c r="G223" s="33">
        <v>372</v>
      </c>
      <c r="H223" s="33">
        <v>23</v>
      </c>
      <c r="I223" s="54">
        <v>2100</v>
      </c>
      <c r="J223" s="55">
        <f>186+200+254+328+366+334+386+420+518+410+378+420</f>
        <v>4200</v>
      </c>
    </row>
    <row r="224" spans="1:10" ht="14.4" x14ac:dyDescent="0.3">
      <c r="A224" s="13">
        <v>6</v>
      </c>
      <c r="B224" s="14" t="s">
        <v>23</v>
      </c>
      <c r="C224" s="15">
        <v>4</v>
      </c>
      <c r="D224" s="16">
        <v>1</v>
      </c>
      <c r="E224" s="17" t="s">
        <v>24</v>
      </c>
      <c r="F224" s="15">
        <v>31</v>
      </c>
      <c r="G224" s="18">
        <v>372</v>
      </c>
      <c r="H224" s="18">
        <v>24</v>
      </c>
      <c r="I224" s="39">
        <v>2902</v>
      </c>
      <c r="J224" s="40">
        <f>260+223+300+444+684+464+604+776+584+506+520+440</f>
        <v>5805</v>
      </c>
    </row>
    <row r="225" spans="1:10" ht="14.4" x14ac:dyDescent="0.3">
      <c r="A225" s="13"/>
      <c r="B225" s="14"/>
      <c r="C225" s="15"/>
      <c r="D225" s="16">
        <v>2</v>
      </c>
      <c r="E225" s="17" t="s">
        <v>25</v>
      </c>
      <c r="F225" s="15">
        <v>23</v>
      </c>
      <c r="G225" s="18">
        <v>276</v>
      </c>
      <c r="H225" s="18">
        <v>10</v>
      </c>
      <c r="I225" s="45">
        <v>2177</v>
      </c>
      <c r="J225" s="40">
        <f>355+358+394+339+354+316+351+338+353+410+408+378</f>
        <v>4354</v>
      </c>
    </row>
    <row r="226" spans="1:10" ht="14.4" x14ac:dyDescent="0.3">
      <c r="A226" s="13"/>
      <c r="B226" s="14"/>
      <c r="C226" s="15"/>
      <c r="D226" s="16">
        <v>3</v>
      </c>
      <c r="E226" s="17" t="s">
        <v>26</v>
      </c>
      <c r="F226" s="15">
        <v>20</v>
      </c>
      <c r="G226" s="18">
        <v>240</v>
      </c>
      <c r="H226" s="18">
        <v>9</v>
      </c>
      <c r="I226" s="45">
        <v>1050</v>
      </c>
      <c r="J226" s="40">
        <f>108+127+151+147+178+140+177+165+362+196+173+176</f>
        <v>2100</v>
      </c>
    </row>
    <row r="227" spans="1:10" ht="14.4" x14ac:dyDescent="0.3">
      <c r="A227" s="13"/>
      <c r="B227" s="14"/>
      <c r="C227" s="15"/>
      <c r="D227" s="16">
        <v>4</v>
      </c>
      <c r="E227" s="17" t="s">
        <v>56</v>
      </c>
      <c r="F227" s="15">
        <v>63</v>
      </c>
      <c r="G227" s="18">
        <v>756</v>
      </c>
      <c r="H227" s="18">
        <v>40</v>
      </c>
      <c r="I227" s="45">
        <v>1903</v>
      </c>
      <c r="J227" s="40">
        <f>584+490+204+80+58+112+342+304+268+364+480+520</f>
        <v>3806</v>
      </c>
    </row>
    <row r="228" spans="1:10" ht="14.4" x14ac:dyDescent="0.3">
      <c r="A228" s="4" t="s">
        <v>27</v>
      </c>
      <c r="B228" s="3"/>
      <c r="C228" s="33">
        <v>13</v>
      </c>
      <c r="D228" s="34"/>
      <c r="E228" s="34"/>
      <c r="F228" s="33">
        <v>388</v>
      </c>
      <c r="G228" s="33">
        <v>4656</v>
      </c>
      <c r="H228" s="33">
        <v>210</v>
      </c>
      <c r="I228" s="56">
        <f>SUM(I214:I227)</f>
        <v>29328</v>
      </c>
      <c r="J228" s="56">
        <f>SUM(J214:J227)</f>
        <v>58665</v>
      </c>
    </row>
    <row r="230" spans="1:10" ht="14.4" x14ac:dyDescent="0.3">
      <c r="F230" s="3" t="s">
        <v>63</v>
      </c>
      <c r="G230" s="3"/>
      <c r="H230" s="3"/>
      <c r="I230" s="3"/>
      <c r="J230" s="3"/>
    </row>
    <row r="231" spans="1:10" ht="14.4" x14ac:dyDescent="0.3">
      <c r="F231" s="3" t="s">
        <v>64</v>
      </c>
      <c r="G231" s="3"/>
      <c r="H231" s="3"/>
      <c r="I231" s="3"/>
      <c r="J231" s="3"/>
    </row>
    <row r="232" spans="1:10" ht="14.4" x14ac:dyDescent="0.3">
      <c r="F232" s="3" t="s">
        <v>65</v>
      </c>
      <c r="G232" s="3"/>
      <c r="H232" s="3"/>
      <c r="I232" s="3"/>
      <c r="J232" s="3"/>
    </row>
    <row r="235" spans="1:10" ht="14.4" x14ac:dyDescent="0.3">
      <c r="F235" s="3" t="s">
        <v>66</v>
      </c>
      <c r="G235" s="3"/>
      <c r="H235" s="3"/>
      <c r="I235" s="3"/>
      <c r="J235" s="3"/>
    </row>
    <row r="236" spans="1:10" ht="14.4" x14ac:dyDescent="0.3">
      <c r="F236" s="3" t="s">
        <v>67</v>
      </c>
      <c r="G236" s="3"/>
      <c r="H236" s="3"/>
      <c r="I236" s="3"/>
      <c r="J236" s="3"/>
    </row>
    <row r="237" spans="1:10" ht="14.4" x14ac:dyDescent="0.3">
      <c r="F237" s="3" t="s">
        <v>68</v>
      </c>
      <c r="G237" s="3"/>
      <c r="H237" s="3"/>
      <c r="I237" s="3"/>
      <c r="J237" s="3"/>
    </row>
  </sheetData>
  <mergeCells count="44">
    <mergeCell ref="A87:B87"/>
    <mergeCell ref="A1:H1"/>
    <mergeCell ref="A2:H2"/>
    <mergeCell ref="D4:E4"/>
    <mergeCell ref="A25:B25"/>
    <mergeCell ref="A38:H38"/>
    <mergeCell ref="A39:H39"/>
    <mergeCell ref="D41:E41"/>
    <mergeCell ref="A60:B60"/>
    <mergeCell ref="A65:H65"/>
    <mergeCell ref="A66:H66"/>
    <mergeCell ref="D68:E68"/>
    <mergeCell ref="A173:B173"/>
    <mergeCell ref="A91:H91"/>
    <mergeCell ref="A92:H92"/>
    <mergeCell ref="D94:E94"/>
    <mergeCell ref="A115:B115"/>
    <mergeCell ref="A120:H120"/>
    <mergeCell ref="A121:H121"/>
    <mergeCell ref="D123:E123"/>
    <mergeCell ref="A144:B144"/>
    <mergeCell ref="A149:H149"/>
    <mergeCell ref="A150:H150"/>
    <mergeCell ref="D152:E152"/>
    <mergeCell ref="A210:J210"/>
    <mergeCell ref="A178:J178"/>
    <mergeCell ref="A179:J179"/>
    <mergeCell ref="D181:E181"/>
    <mergeCell ref="A197:B197"/>
    <mergeCell ref="F199:J199"/>
    <mergeCell ref="F200:J200"/>
    <mergeCell ref="F201:J201"/>
    <mergeCell ref="F204:J204"/>
    <mergeCell ref="F205:J205"/>
    <mergeCell ref="F206:J206"/>
    <mergeCell ref="A209:J209"/>
    <mergeCell ref="F236:J236"/>
    <mergeCell ref="F237:J237"/>
    <mergeCell ref="D212:E212"/>
    <mergeCell ref="A228:B228"/>
    <mergeCell ref="F230:J230"/>
    <mergeCell ref="F231:J231"/>
    <mergeCell ref="F232:J232"/>
    <mergeCell ref="F235:J235"/>
  </mergeCell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ASUS</cp:lastModifiedBy>
  <dcterms:modified xsi:type="dcterms:W3CDTF">2022-01-18T07:52:24Z</dcterms:modified>
  <cp:category/>
</cp:coreProperties>
</file>